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2240" tabRatio="841" activeTab="0"/>
  </bookViews>
  <sheets>
    <sheet name="Configura" sheetId="1" r:id="rId1"/>
    <sheet name="UM 1A PARTE" sheetId="2" r:id="rId2"/>
    <sheet name="TARJETAS" sheetId="3" r:id="rId3"/>
    <sheet name="UM 2A PARTE" sheetId="4" r:id="rId4"/>
    <sheet name="BIOLÓGICOS IE" sheetId="5" r:id="rId5"/>
    <sheet name="FU" sheetId="6" r:id="rId6"/>
    <sheet name="RA" sheetId="7" r:id="rId7"/>
    <sheet name="TM" sheetId="8" r:id="rId8"/>
    <sheet name="LE" sheetId="9" r:id="rId9"/>
    <sheet name="Validación" sheetId="10" r:id="rId10"/>
    <sheet name="CSV" sheetId="11" r:id="rId11"/>
  </sheets>
  <definedNames>
    <definedName name="ABT01">'TARJETAS'!$I$51</definedName>
    <definedName name="ABT02">'TARJETAS'!$I$52</definedName>
    <definedName name="ABT03">'TARJETAS'!$I$53</definedName>
    <definedName name="ACV01">'FU'!$J$100</definedName>
    <definedName name="ACV02">'FU'!$J$101</definedName>
    <definedName name="ACV03">'FU'!$J$102</definedName>
    <definedName name="ACV04">'FU'!$J$103</definedName>
    <definedName name="ACV05">'FU'!$J$104</definedName>
    <definedName name="ACV06">'FU'!$J$105</definedName>
    <definedName name="ACV07">'FU'!$J$106</definedName>
    <definedName name="ACV08">'FU'!$J$107</definedName>
    <definedName name="ACV09">'FU'!$J$108</definedName>
    <definedName name="ACV10">'FU'!$J$109</definedName>
    <definedName name="ACV11">'FU'!$J$110</definedName>
    <definedName name="ACV12">'FU'!$J$111</definedName>
    <definedName name="ACV13">'FU'!$J$112</definedName>
    <definedName name="ACV14">'FU'!$J$113</definedName>
    <definedName name="ACV15">'FU'!$J$114</definedName>
    <definedName name="ACV16">'FU'!$J$115</definedName>
    <definedName name="ACV17">'FU'!$J$116</definedName>
    <definedName name="ACV18">'FU'!$J$117</definedName>
    <definedName name="ACV19">'FU'!$J$118</definedName>
    <definedName name="ALV01">'UM 1A PARTE'!$G$363</definedName>
    <definedName name="ALV02">'UM 1A PARTE'!$G$364</definedName>
    <definedName name="ALV03">'UM 1A PARTE'!$G$365</definedName>
    <definedName name="ALV04">'UM 1A PARTE'!$G$366</definedName>
    <definedName name="ALV05">'UM 1A PARTE'!$G$367</definedName>
    <definedName name="ALV06">'UM 1A PARTE'!$G$368</definedName>
    <definedName name="ALV07">'UM 1A PARTE'!$G$369</definedName>
    <definedName name="ALV08">'UM 1A PARTE'!$G$370</definedName>
    <definedName name="ALV09">'UM 1A PARTE'!$G$371</definedName>
    <definedName name="ALV10">'UM 1A PARTE'!$G$372</definedName>
    <definedName name="ALV11">'UM 1A PARTE'!$G$373</definedName>
    <definedName name="AMI01">'UM 1A PARTE'!$G$96</definedName>
    <definedName name="AMI02">'UM 1A PARTE'!$G$97</definedName>
    <definedName name="anno">'Configura'!$C$4</definedName>
    <definedName name="APG01">'UM 1A PARTE'!$G$154</definedName>
    <definedName name="APG02">'UM 1A PARTE'!$G$155</definedName>
    <definedName name="APG03">'UM 1A PARTE'!$G$156</definedName>
    <definedName name="APG04">'UM 1A PARTE'!$G$157</definedName>
    <definedName name="APG05">'UM 1A PARTE'!$G$158</definedName>
    <definedName name="APG06">'UM 1A PARTE'!$G$159</definedName>
    <definedName name="APG07">'UM 1A PARTE'!$G$160</definedName>
    <definedName name="_xlnm.Print_Area" localSheetId="4">'BIOLÓGICOS IE'!$A$1:$I$43</definedName>
    <definedName name="_xlnm.Print_Area" localSheetId="1">'UM 1A PARTE'!$A$1:$H$53</definedName>
    <definedName name="ASC01">'UM 2A PARTE'!$I$102</definedName>
    <definedName name="ASC02">'UM 2A PARTE'!$I$103</definedName>
    <definedName name="ASC03">'UM 2A PARTE'!$I$104</definedName>
    <definedName name="ASC04">'UM 2A PARTE'!$I$105</definedName>
    <definedName name="ASE01">'UM 2A PARTE'!$I$106</definedName>
    <definedName name="ASE02">'UM 2A PARTE'!$I$107</definedName>
    <definedName name="ASE03">'UM 2A PARTE'!$I$108</definedName>
    <definedName name="ASE04">'UM 2A PARTE'!$I$109</definedName>
    <definedName name="ASI01">'UM 2A PARTE'!$I$94</definedName>
    <definedName name="ASI02">'UM 2A PARTE'!$I$95</definedName>
    <definedName name="ASI03">'UM 2A PARTE'!$I$96</definedName>
    <definedName name="ASI04">'UM 2A PARTE'!$I$97</definedName>
    <definedName name="AST01">'UM 2A PARTE'!$I$98</definedName>
    <definedName name="AST02">'UM 2A PARTE'!$I$99</definedName>
    <definedName name="AST03">'UM 2A PARTE'!$I$100</definedName>
    <definedName name="AST04">'UM 2A PARTE'!$I$101</definedName>
    <definedName name="ATP01">'UM 2A PARTE'!$I$213</definedName>
    <definedName name="ATP02">'UM 2A PARTE'!$I$214</definedName>
    <definedName name="ATP03">'UM 2A PARTE'!$I$215</definedName>
    <definedName name="BIE01">'BIOLÓGICOS IE'!$I$84</definedName>
    <definedName name="BIE04">'BIOLÓGICOS IE'!$I$89</definedName>
    <definedName name="BIE09">'BIOLÓGICOS IE'!$I$101</definedName>
    <definedName name="BIE10">'BIOLÓGICOS IE'!$I$102</definedName>
    <definedName name="BIE12">'BIOLÓGICOS IE'!$I$104</definedName>
    <definedName name="BIE13">'BIOLÓGICOS IE'!$I$105</definedName>
    <definedName name="BIE15">'BIOLÓGICOS IE'!$I$107</definedName>
    <definedName name="BIE16">'BIOLÓGICOS IE'!$I$108</definedName>
    <definedName name="BIE18">'BIOLÓGICOS IE'!$I$110</definedName>
    <definedName name="BIE19">'BIOLÓGICOS IE'!$I$111</definedName>
    <definedName name="BIE21">'BIOLÓGICOS IE'!$I$113</definedName>
    <definedName name="BIE22">'BIOLÓGICOS IE'!$I$114</definedName>
    <definedName name="BIE24">'BIOLÓGICOS IE'!$I$116</definedName>
    <definedName name="BIE25">'BIOLÓGICOS IE'!$I$117</definedName>
    <definedName name="BIE28">'BIOLÓGICOS IE'!$I$85</definedName>
    <definedName name="BIE29">'BIOLÓGICOS IE'!$I$86</definedName>
    <definedName name="BIE30">'BIOLÓGICOS IE'!$I$87</definedName>
    <definedName name="BIE31">'BIOLÓGICOS IE'!$I$88</definedName>
    <definedName name="BIE32">'BIOLÓGICOS IE'!$I$90</definedName>
    <definedName name="BIE33">'BIOLÓGICOS IE'!$I$91</definedName>
    <definedName name="BIE34">'BIOLÓGICOS IE'!$I$92</definedName>
    <definedName name="BIE35">'BIOLÓGICOS IE'!$I$93</definedName>
    <definedName name="BIE36">'BIOLÓGICOS IE'!$I$94</definedName>
    <definedName name="BIE37">'BIOLÓGICOS IE'!$I$95</definedName>
    <definedName name="BIE38">'BIOLÓGICOS IE'!$I$96</definedName>
    <definedName name="BIE39">'BIOLÓGICOS IE'!$I$97</definedName>
    <definedName name="BIE40">'BIOLÓGICOS IE'!$I$98</definedName>
    <definedName name="BIE41">'BIOLÓGICOS IE'!$I$103</definedName>
    <definedName name="BIE42">'BIOLÓGICOS IE'!$I$106</definedName>
    <definedName name="BIE43">'BIOLÓGICOS IE'!$I$109</definedName>
    <definedName name="BIE44">'BIOLÓGICOS IE'!$I$112</definedName>
    <definedName name="BIE45">'BIOLÓGICOS IE'!$I$115</definedName>
    <definedName name="BIE46">'BIOLÓGICOS IE'!$I$118</definedName>
    <definedName name="BIE47">'BIOLÓGICOS IE'!$I$119</definedName>
    <definedName name="BIO01">'BIOLÓGICOS IE'!$I$8</definedName>
    <definedName name="BIO03">'BIOLÓGICOS IE'!$I$10</definedName>
    <definedName name="BIO48">'BIOLÓGICOS IE'!$I$78</definedName>
    <definedName name="BIO49">'UM 2A PARTE'!$I$260</definedName>
    <definedName name="BIO50">'BIOLÓGICOS IE'!$I$9</definedName>
    <definedName name="BIO88">'BIOLÓGICOS IE'!$I$23</definedName>
    <definedName name="BIO96">'BIOLÓGICOS IE'!$I$99</definedName>
    <definedName name="BIO97">'BIOLÓGICOS IE'!$I$100</definedName>
    <definedName name="BPA01">'UM 2A PARTE'!$I$86</definedName>
    <definedName name="BPA02">'UM 2A PARTE'!$I$87</definedName>
    <definedName name="BPA03">'UM 2A PARTE'!$I$88</definedName>
    <definedName name="BPA04">'UM 2A PARTE'!$I$89</definedName>
    <definedName name="BPE01">'UM 2A PARTE'!$I$114</definedName>
    <definedName name="BPE02">'UM 2A PARTE'!$I$115</definedName>
    <definedName name="BPE03">'UM 2A PARTE'!$I$116</definedName>
    <definedName name="BPE04">'UM 2A PARTE'!$I$117</definedName>
    <definedName name="CAN01">'UM 1A PARTE'!$G$203</definedName>
    <definedName name="CAN02">'UM 1A PARTE'!$G$204</definedName>
    <definedName name="CAN03">'UM 1A PARTE'!$G$205</definedName>
    <definedName name="CAN04">'UM 1A PARTE'!$G$206</definedName>
    <definedName name="CAN05">'UM 1A PARTE'!$G$207</definedName>
    <definedName name="CAN06">'UM 1A PARTE'!$G$208</definedName>
    <definedName name="CAN07">'UM 1A PARTE'!$G$209</definedName>
    <definedName name="CAN08">'UM 1A PARTE'!$G$210</definedName>
    <definedName name="CEN63">'UM 1A PARTE'!$G$310</definedName>
    <definedName name="CEN64">'UM 1A PARTE'!$G$314</definedName>
    <definedName name="CEN65">'UM 1A PARTE'!$G$311</definedName>
    <definedName name="CEN66">'UM 1A PARTE'!$G$315</definedName>
    <definedName name="CEN71">'UM 1A PARTE'!$G$294</definedName>
    <definedName name="CEN72">'UM 1A PARTE'!$G$295</definedName>
    <definedName name="CEN74">'UM 1A PARTE'!$G$298</definedName>
    <definedName name="CEN75">'UM 1A PARTE'!$G$299</definedName>
    <definedName name="CEN77">'UM 1A PARTE'!$G$302</definedName>
    <definedName name="CEN78">'UM 1A PARTE'!$G$303</definedName>
    <definedName name="CEN80">'UM 1A PARTE'!$G$306</definedName>
    <definedName name="CEN81">'UM 1A PARTE'!$G$307</definedName>
    <definedName name="CEN84">'UM 1A PARTE'!$G$292</definedName>
    <definedName name="CEN85">'UM 1A PARTE'!$G$293</definedName>
    <definedName name="CEN86">'UM 1A PARTE'!$G$296</definedName>
    <definedName name="CEN87">'UM 1A PARTE'!$G$297</definedName>
    <definedName name="CEN88">'UM 1A PARTE'!$G$300</definedName>
    <definedName name="CEN89">'UM 1A PARTE'!$G$301</definedName>
    <definedName name="CEN90">'UM 1A PARTE'!$G$304</definedName>
    <definedName name="CEN91">'UM 1A PARTE'!$G$305</definedName>
    <definedName name="CEN92">'UM 1A PARTE'!$G$312</definedName>
    <definedName name="CEN93">'UM 1A PARTE'!$G$313</definedName>
    <definedName name="CEN94">'UM 1A PARTE'!$G$284</definedName>
    <definedName name="CEN95">'UM 1A PARTE'!$G$285</definedName>
    <definedName name="CEN96">'UM 1A PARTE'!$G$286</definedName>
    <definedName name="CEN97">'UM 1A PARTE'!$G$287</definedName>
    <definedName name="CEN98">'UM 1A PARTE'!$G$288</definedName>
    <definedName name="CEN99">'UM 1A PARTE'!$G$289</definedName>
    <definedName name="CES01">'UM 1A PARTE'!$G$109</definedName>
    <definedName name="CES02">'UM 1A PARTE'!$G$110</definedName>
    <definedName name="CES03">'UM 1A PARTE'!$G$111</definedName>
    <definedName name="CES04">'UM 1A PARTE'!$G$112</definedName>
    <definedName name="CES05">'UM 1A PARTE'!$G$113</definedName>
    <definedName name="CES06">'UM 1A PARTE'!$G$114</definedName>
    <definedName name="CES07">'UM 1A PARTE'!$G$115</definedName>
    <definedName name="CES08">'UM 1A PARTE'!$G$116</definedName>
    <definedName name="CES09">'UM 1A PARTE'!$G$117</definedName>
    <definedName name="CES10">'UM 1A PARTE'!$G$118</definedName>
    <definedName name="CES11">'UM 1A PARTE'!$G$119</definedName>
    <definedName name="CES12">'UM 1A PARTE'!$G$120</definedName>
    <definedName name="CES13">'UM 1A PARTE'!$G$121</definedName>
    <definedName name="CES14">'UM 1A PARTE'!$G$122</definedName>
    <definedName name="CES15">'UM 1A PARTE'!$G$123</definedName>
    <definedName name="CES16">'UM 1A PARTE'!$G$124</definedName>
    <definedName name="CES17">'UM 1A PARTE'!$G$125</definedName>
    <definedName name="CES18">'UM 1A PARTE'!$G$126</definedName>
    <definedName name="CGC01">'FU'!$J$250</definedName>
    <definedName name="CGC02">'FU'!$J$251</definedName>
    <definedName name="CGC03">'FU'!$J$252</definedName>
    <definedName name="CGC04">'FU'!$J$253</definedName>
    <definedName name="CGC05">'FU'!$J$254</definedName>
    <definedName name="CIM01">'UM 1A PARTE'!$G$149</definedName>
    <definedName name="CIM02">'UM 1A PARTE'!$G$150</definedName>
    <definedName name="CIM03">'UM 1A PARTE'!$G$151</definedName>
    <definedName name="CIM04">'UM 1A PARTE'!$G$152</definedName>
    <definedName name="CIN01">'UM 1A PARTE'!$G$98</definedName>
    <definedName name="CIN02">'UM 1A PARTE'!$G$99</definedName>
    <definedName name="CLA01">'TARJETAS'!$I$61</definedName>
    <definedName name="CLA02">'TARJETAS'!$I$62</definedName>
    <definedName name="clues">'Configura'!$D$4</definedName>
    <definedName name="CME03">'UM 1A PARTE'!$G$211</definedName>
    <definedName name="CME04">'UM 1A PARTE'!$G$212</definedName>
    <definedName name="CME05">'UM 1A PARTE'!$G$213</definedName>
    <definedName name="CME06">'UM 1A PARTE'!$G$214</definedName>
    <definedName name="CME07">'UM 1A PARTE'!$G$215</definedName>
    <definedName name="CME08">'UM 1A PARTE'!$G$216</definedName>
    <definedName name="CME09">'UM 1A PARTE'!$G$217</definedName>
    <definedName name="CME10">'UM 1A PARTE'!$G$218</definedName>
    <definedName name="CME11">'UM 1A PARTE'!$G$219</definedName>
    <definedName name="CME12">'UM 1A PARTE'!$G$220</definedName>
    <definedName name="CME13">'UM 1A PARTE'!$G$221</definedName>
    <definedName name="CME14">'UM 1A PARTE'!$G$222</definedName>
    <definedName name="CME15">'UM 1A PARTE'!$G$223</definedName>
    <definedName name="CME16">'UM 1A PARTE'!$G$224</definedName>
    <definedName name="CMH01">'UM 1A PARTE'!$G$108</definedName>
    <definedName name="CNE01">'UM 1A PARTE'!$G$290</definedName>
    <definedName name="CNE02">'UM 1A PARTE'!$G$291</definedName>
    <definedName name="CNE03">'UM 1A PARTE'!$G$308</definedName>
    <definedName name="CNE04">'UM 1A PARTE'!$G$309</definedName>
    <definedName name="CNM01">'UM 1A PARTE'!$G$64</definedName>
    <definedName name="CNM02">'UM 1A PARTE'!$G$65</definedName>
    <definedName name="CNS02">'UM 1A PARTE'!$G$276</definedName>
    <definedName name="CNS03">'UM 1A PARTE'!$G$277</definedName>
    <definedName name="CNS05">'UM 1A PARTE'!$G$280</definedName>
    <definedName name="CNS06">'UM 1A PARTE'!$G$281</definedName>
    <definedName name="CNS07">'UM 1A PARTE'!$G$274</definedName>
    <definedName name="CNS08">'UM 1A PARTE'!$G$275</definedName>
    <definedName name="CNS09">'UM 1A PARTE'!$G$278</definedName>
    <definedName name="CNS10">'UM 1A PARTE'!$G$279</definedName>
    <definedName name="CNS11">'UM 1A PARTE'!$G$282</definedName>
    <definedName name="CON01">'UM 1A PARTE'!$G$8</definedName>
    <definedName name="CON02">'UM 1A PARTE'!$G$9</definedName>
    <definedName name="CON03">'UM 1A PARTE'!$G$10</definedName>
    <definedName name="CON04">'UM 1A PARTE'!$G$11</definedName>
    <definedName name="CON05">'UM 1A PARTE'!$G$12</definedName>
    <definedName name="CON06">'UM 1A PARTE'!$G$13</definedName>
    <definedName name="CON07">'UM 1A PARTE'!$G$14</definedName>
    <definedName name="CON08">'UM 1A PARTE'!$G$15</definedName>
    <definedName name="CON09">'UM 1A PARTE'!$G$16</definedName>
    <definedName name="CON10">'UM 1A PARTE'!$G$17</definedName>
    <definedName name="CON11">'UM 1A PARTE'!$G$18</definedName>
    <definedName name="CON12">'UM 1A PARTE'!$G$19</definedName>
    <definedName name="CON13">'UM 1A PARTE'!$G$20</definedName>
    <definedName name="CON14">'UM 1A PARTE'!$G$21</definedName>
    <definedName name="CON15">'UM 1A PARTE'!$G$22</definedName>
    <definedName name="CON16">'UM 1A PARTE'!$G$23</definedName>
    <definedName name="CON17">'UM 1A PARTE'!$G$24</definedName>
    <definedName name="CON18">'UM 1A PARTE'!$G$25</definedName>
    <definedName name="CON19">'UM 1A PARTE'!$G$26</definedName>
    <definedName name="CON20">'UM 1A PARTE'!$G$27</definedName>
    <definedName name="CON21">'UM 1A PARTE'!$G$28</definedName>
    <definedName name="CON22">'UM 1A PARTE'!$G$29</definedName>
    <definedName name="CON23">'UM 1A PARTE'!$G$30</definedName>
    <definedName name="CON24">'UM 1A PARTE'!$G$31</definedName>
    <definedName name="CON25">'UM 1A PARTE'!$G$32</definedName>
    <definedName name="CON26">'UM 1A PARTE'!$G$33</definedName>
    <definedName name="CON27">'UM 1A PARTE'!$G$34</definedName>
    <definedName name="CON28">'UM 1A PARTE'!$G$35</definedName>
    <definedName name="CON29">'UM 1A PARTE'!$G$36</definedName>
    <definedName name="CON30">'UM 1A PARTE'!$G$37</definedName>
    <definedName name="CON31">'UM 1A PARTE'!$G$38</definedName>
    <definedName name="CON32">'UM 1A PARTE'!$G$39</definedName>
    <definedName name="CON33">'UM 1A PARTE'!$G$40</definedName>
    <definedName name="CON34">'UM 1A PARTE'!$G$41</definedName>
    <definedName name="CON35">'UM 1A PARTE'!$G$42</definedName>
    <definedName name="CON36">'UM 1A PARTE'!$G$43</definedName>
    <definedName name="CON37">'UM 1A PARTE'!$G$44</definedName>
    <definedName name="CON38">'UM 1A PARTE'!$G$45</definedName>
    <definedName name="CON39">'UM 1A PARTE'!$G$46</definedName>
    <definedName name="CON40">'UM 1A PARTE'!$G$47</definedName>
    <definedName name="CPA01">'UM 1A PARTE'!$G$127</definedName>
    <definedName name="CPA02">'UM 1A PARTE'!$G$128</definedName>
    <definedName name="CPA03">'UM 1A PARTE'!$G$129</definedName>
    <definedName name="CPA04">'UM 1A PARTE'!$G$130</definedName>
    <definedName name="CPA05">'UM 1A PARTE'!$G$131</definedName>
    <definedName name="CPA06">'UM 1A PARTE'!$G$132</definedName>
    <definedName name="CPA07">'UM 1A PARTE'!$G$133</definedName>
    <definedName name="CPA08">'UM 1A PARTE'!$G$134</definedName>
    <definedName name="CPA09">'UM 1A PARTE'!$G$135</definedName>
    <definedName name="CPA10">'UM 1A PARTE'!$G$136</definedName>
    <definedName name="CPA11">'UM 1A PARTE'!$G$137</definedName>
    <definedName name="CPA12">'UM 1A PARTE'!$G$138</definedName>
    <definedName name="CPA13">'UM 1A PARTE'!$G$139</definedName>
    <definedName name="CPA14">'UM 1A PARTE'!$G$140</definedName>
    <definedName name="CPA15">'UM 1A PARTE'!$G$141</definedName>
    <definedName name="CPA16">'UM 1A PARTE'!$G$142</definedName>
    <definedName name="CPA17">'UM 1A PARTE'!$G$143</definedName>
    <definedName name="CPA18">'UM 1A PARTE'!$G$144</definedName>
    <definedName name="CPA19">'UM 1A PARTE'!$G$145</definedName>
    <definedName name="CPA20">'UM 1A PARTE'!$G$146</definedName>
    <definedName name="CPI01">'UM 1A PARTE'!$G$147</definedName>
    <definedName name="CPI02">'UM 1A PARTE'!$G$148</definedName>
    <definedName name="CPP01">'UM 1A PARTE'!$G$48</definedName>
    <definedName name="CPP02">'UM 1A PARTE'!$G$49</definedName>
    <definedName name="CPP03">'UM 1A PARTE'!$G$50</definedName>
    <definedName name="CPP04">'UM 1A PARTE'!$G$51</definedName>
    <definedName name="CPP05">'UM 1A PARTE'!$G$52</definedName>
    <definedName name="CPP06">'UM 1A PARTE'!$G$53</definedName>
    <definedName name="CPP07">'UM 1A PARTE'!$G$54</definedName>
    <definedName name="CPP08">'UM 1A PARTE'!$G$55</definedName>
    <definedName name="CPP09">'UM 1A PARTE'!$G$56</definedName>
    <definedName name="CPP10">'UM 1A PARTE'!$G$57</definedName>
    <definedName name="CPP11">'UM 1A PARTE'!$G$58</definedName>
    <definedName name="CPP12">'UM 1A PARTE'!$G$59</definedName>
    <definedName name="CPP13">'UM 1A PARTE'!$G$60</definedName>
    <definedName name="CPP14">'UM 1A PARTE'!$G$61</definedName>
    <definedName name="CPU01">'TARJETAS'!$I$59</definedName>
    <definedName name="CPU02">'TARJETAS'!$I$60</definedName>
    <definedName name="CSP01">'UM 1A PARTE'!$G$66</definedName>
    <definedName name="CSP02">'UM 1A PARTE'!$G$67</definedName>
    <definedName name="CSP03">'UM 1A PARTE'!$G$68</definedName>
    <definedName name="CSP04">'UM 1A PARTE'!$G$69</definedName>
    <definedName name="CSP05">'UM 1A PARTE'!$G$70</definedName>
    <definedName name="CSP06">'UM 1A PARTE'!$G$71</definedName>
    <definedName name="CSP07">'UM 1A PARTE'!$G$72</definedName>
    <definedName name="CSP08">'UM 1A PARTE'!$G$73</definedName>
    <definedName name="CSP09">'UM 1A PARTE'!$G$74</definedName>
    <definedName name="CSP10">'UM 1A PARTE'!$G$75</definedName>
    <definedName name="CSP11">'UM 1A PARTE'!$G$76</definedName>
    <definedName name="CSP12">'UM 1A PARTE'!$G$77</definedName>
    <definedName name="CSP13">'UM 1A PARTE'!$G$78</definedName>
    <definedName name="CSP14">'UM 1A PARTE'!$G$79</definedName>
    <definedName name="CSP15">'UM 1A PARTE'!$G$80</definedName>
    <definedName name="CSP16">'UM 1A PARTE'!$G$81</definedName>
    <definedName name="CSP17">'UM 1A PARTE'!$G$82</definedName>
    <definedName name="CSP18">'UM 1A PARTE'!$G$83</definedName>
    <definedName name="CSP19">'UM 1A PARTE'!$G$84</definedName>
    <definedName name="CSP20">'UM 1A PARTE'!$G$85</definedName>
    <definedName name="CSP21">'UM 1A PARTE'!$G$86</definedName>
    <definedName name="CSP22">'UM 1A PARTE'!$G$87</definedName>
    <definedName name="CSP23">'UM 1A PARTE'!$G$88</definedName>
    <definedName name="CSP24">'UM 1A PARTE'!$G$89</definedName>
    <definedName name="CSP25">'UM 1A PARTE'!$G$90</definedName>
    <definedName name="CSP26">'UM 1A PARTE'!$G$91</definedName>
    <definedName name="CSP27">'UM 1A PARTE'!$G$92</definedName>
    <definedName name="CSP28">'UM 1A PARTE'!$G$93</definedName>
    <definedName name="CSP29">'UM 1A PARTE'!$G$94</definedName>
    <definedName name="CTB01">'UM 1A PARTE'!$G$153</definedName>
    <definedName name="CTM01">'UM 1A PARTE'!$G$95</definedName>
    <definedName name="DET01">'UM 1A PARTE'!$G$379</definedName>
    <definedName name="DET02">'UM 1A PARTE'!$G$380</definedName>
    <definedName name="DET03">'UM 1A PARTE'!$G$381</definedName>
    <definedName name="DET04">'UM 1A PARTE'!$G$382</definedName>
    <definedName name="DET05">'UM 1A PARTE'!$G$383</definedName>
    <definedName name="DET06">'UM 1A PARTE'!$G$384</definedName>
    <definedName name="DET07">'UM 1A PARTE'!$G$385</definedName>
    <definedName name="DET08">'UM 1A PARTE'!$G$387</definedName>
    <definedName name="DET09">'UM 1A PARTE'!$G$388</definedName>
    <definedName name="DET11">'UM 1A PARTE'!$G$389</definedName>
    <definedName name="DET12">'UM 1A PARTE'!$G$390</definedName>
    <definedName name="DET13">'UM 1A PARTE'!$G$391</definedName>
    <definedName name="DET14">'UM 1A PARTE'!$G$401</definedName>
    <definedName name="DET16">'UM 1A PARTE'!$G$406</definedName>
    <definedName name="DET17">'UM 1A PARTE'!$G$407</definedName>
    <definedName name="DET18">'UM 1A PARTE'!$G$408</definedName>
    <definedName name="DET19">'UM 1A PARTE'!$G$409</definedName>
    <definedName name="DET21">'UM 1A PARTE'!$G$410</definedName>
    <definedName name="DET22">'UM 1A PARTE'!$G$411</definedName>
    <definedName name="DET23">'UM 1A PARTE'!$G$412</definedName>
    <definedName name="DET24">'UM 1A PARTE'!$G$422</definedName>
    <definedName name="DET25">'UM 1A PARTE'!$G$423</definedName>
    <definedName name="DET26">'UM 1A PARTE'!$G$424</definedName>
    <definedName name="DET27">'UM 1A PARTE'!$G$425</definedName>
    <definedName name="DET28">'UM 1A PARTE'!$G$426</definedName>
    <definedName name="DET29">'UM 1A PARTE'!$G$427</definedName>
    <definedName name="DET30">'UM 1A PARTE'!$G$428</definedName>
    <definedName name="DET31">'UM 1A PARTE'!$G$429</definedName>
    <definedName name="DET33">'UM 1A PARTE'!$G$431</definedName>
    <definedName name="DET34">'UM 1A PARTE'!$G$432</definedName>
    <definedName name="DET35">'UM 1A PARTE'!$G$433</definedName>
    <definedName name="DET36">'UM 1A PARTE'!$G$434</definedName>
    <definedName name="DET37">'UM 1A PARTE'!$G$435</definedName>
    <definedName name="DET39">'UM 1A PARTE'!$G$448</definedName>
    <definedName name="DET40">'UM 1A PARTE'!$G$449</definedName>
    <definedName name="DET42">'UM 1A PARTE'!$G$451</definedName>
    <definedName name="DET43">'UM 1A PARTE'!$G$452</definedName>
    <definedName name="DET44">'UM 1A PARTE'!$G$453</definedName>
    <definedName name="DET45">'UM 1A PARTE'!$G$454</definedName>
    <definedName name="DET46">'UM 1A PARTE'!$G$455</definedName>
    <definedName name="DET47">'UM 1A PARTE'!$G$392</definedName>
    <definedName name="DET49">'UM 1A PARTE'!$G$400</definedName>
    <definedName name="DET50">'UM 1A PARTE'!$G$402</definedName>
    <definedName name="DET51">'UM 1A PARTE'!$G$403</definedName>
    <definedName name="DET52">'UM 1A PARTE'!$G$404</definedName>
    <definedName name="DET53">'UM 1A PARTE'!$G$405</definedName>
    <definedName name="DET54">'UM 1A PARTE'!$G$413</definedName>
    <definedName name="DET56">'UM 1A PARTE'!$G$421</definedName>
    <definedName name="DET57">'UM 1A PARTE'!$G$436</definedName>
    <definedName name="DET58">'UM 1A PARTE'!$G$444</definedName>
    <definedName name="DET59">'UM 1A PARTE'!$G$445</definedName>
    <definedName name="DET60">'UM 1A PARTE'!$G$446</definedName>
    <definedName name="DET61">'UM 1A PARTE'!$G$447</definedName>
    <definedName name="DET62">'UM 1A PARTE'!$G$456</definedName>
    <definedName name="DET63">'UM 1A PARTE'!$G$397</definedName>
    <definedName name="DET64">'UM 1A PARTE'!$G$398</definedName>
    <definedName name="DET73">'UM 1A PARTE'!$G$441</definedName>
    <definedName name="DET74">'UM 1A PARTE'!$G$442</definedName>
    <definedName name="DET85">'UM 1A PARTE'!$G$386</definedName>
    <definedName name="DET86">'UM 1A PARTE'!$G$393</definedName>
    <definedName name="DET87">'UM 1A PARTE'!$G$394</definedName>
    <definedName name="DET88">'UM 1A PARTE'!$G$395</definedName>
    <definedName name="DET89">'UM 1A PARTE'!$G$396</definedName>
    <definedName name="DET90">'UM 1A PARTE'!$G$399</definedName>
    <definedName name="DET91">'UM 1A PARTE'!$G$414</definedName>
    <definedName name="DET92">'UM 1A PARTE'!$G$415</definedName>
    <definedName name="DET93">'UM 1A PARTE'!$G$416</definedName>
    <definedName name="DET94">'UM 1A PARTE'!$G$417</definedName>
    <definedName name="DET95">'UM 1A PARTE'!$G$418</definedName>
    <definedName name="DET96">'UM 1A PARTE'!$G$419</definedName>
    <definedName name="DET97">'UM 1A PARTE'!$G$420</definedName>
    <definedName name="DET98">'UM 1A PARTE'!$G$430</definedName>
    <definedName name="DET99">'UM 1A PARTE'!$G$437</definedName>
    <definedName name="DHB01">'UM 1A PARTE'!$G$105</definedName>
    <definedName name="DHB02">'UM 1A PARTE'!$G$106</definedName>
    <definedName name="DHB03">'UM 1A PARTE'!$G$107</definedName>
    <definedName name="DIS02">'UM 1A PARTE'!$G$100</definedName>
    <definedName name="DIS03">'UM 1A PARTE'!$G$101</definedName>
    <definedName name="DIS04">'UM 1A PARTE'!$G$102</definedName>
    <definedName name="DIS05">'UM 1A PARTE'!$G$103</definedName>
    <definedName name="DIS06">'UM 1A PARTE'!$G$104</definedName>
    <definedName name="DRS01">'TARJETAS'!$I$44</definedName>
    <definedName name="DRS02">'TARJETAS'!$I$45</definedName>
    <definedName name="DTC01">'UM 1A PARTE'!$G$467</definedName>
    <definedName name="DTC02">'UM 1A PARTE'!$G$468</definedName>
    <definedName name="DTC03">'UM 1A PARTE'!$G$469</definedName>
    <definedName name="DTE01">'UM 1A PARTE'!$G$438</definedName>
    <definedName name="DTE02">'UM 1A PARTE'!$G$439</definedName>
    <definedName name="DTE03">'UM 1A PARTE'!$G$440</definedName>
    <definedName name="DTE04">'UM 1A PARTE'!$G$443</definedName>
    <definedName name="DTE05">'UM 1A PARTE'!$G$450</definedName>
    <definedName name="DTE06">'UM 1A PARTE'!$G$457</definedName>
    <definedName name="DTE07">'UM 1A PARTE'!$G$458</definedName>
    <definedName name="DTE08">'UM 1A PARTE'!$G$459</definedName>
    <definedName name="DTE09">'UM 1A PARTE'!$G$460</definedName>
    <definedName name="DTE10">'UM 1A PARTE'!$G$461</definedName>
    <definedName name="DTE11">'UM 1A PARTE'!$G$462</definedName>
    <definedName name="DTE12">'UM 1A PARTE'!$G$463</definedName>
    <definedName name="DXN01">'UM 2A PARTE'!$I$170</definedName>
    <definedName name="DXN02">'UM 2A PARTE'!$I$171</definedName>
    <definedName name="DXN03">'UM 2A PARTE'!$I$172</definedName>
    <definedName name="DXN04">'UM 2A PARTE'!$I$173</definedName>
    <definedName name="DXN05">'UM 2A PARTE'!$I$174</definedName>
    <definedName name="DXN06">'UM 2A PARTE'!$I$175</definedName>
    <definedName name="EAR01">'UM 1A PARTE'!$G$171</definedName>
    <definedName name="ECT01">'TARJETAS'!$I$14</definedName>
    <definedName name="ECT02">'TARJETAS'!$I$15</definedName>
    <definedName name="ECT03">'TARJETAS'!$I$16</definedName>
    <definedName name="ECT04">'TARJETAS'!$I$17</definedName>
    <definedName name="EDA01">'UM 1A PARTE'!$G$331</definedName>
    <definedName name="EDA02">'UM 1A PARTE'!$G$332</definedName>
    <definedName name="EDA03">'UM 1A PARTE'!$G$333</definedName>
    <definedName name="EDA04">'UM 1A PARTE'!$G$334</definedName>
    <definedName name="EDA05">'UM 1A PARTE'!$G$335</definedName>
    <definedName name="EDA06">'UM 1A PARTE'!$G$336</definedName>
    <definedName name="EDA07">'UM 1A PARTE'!$G$337</definedName>
    <definedName name="EDA08">'UM 1A PARTE'!$G$338</definedName>
    <definedName name="EDA09">'UM 1A PARTE'!$G$339</definedName>
    <definedName name="EDA10">'UM 1A PARTE'!$G$340</definedName>
    <definedName name="EDA11">'UM 1A PARTE'!$G$341</definedName>
    <definedName name="EDA12">'UM 1A PARTE'!$G$342</definedName>
    <definedName name="EDA13">'UM 1A PARTE'!$G$343</definedName>
    <definedName name="EDA14">'UM 1A PARTE'!$G$344</definedName>
    <definedName name="EDA15">'UM 1A PARTE'!$G$345</definedName>
    <definedName name="EDA19">'UM 1A PARTE'!$G$346</definedName>
    <definedName name="EDA20">'UM 1A PARTE'!$G$347</definedName>
    <definedName name="EDA21">'UM 1A PARTE'!$G$348</definedName>
    <definedName name="EDA22">'UM 2A PARTE'!$I$10</definedName>
    <definedName name="EDI13">'UM 1A PARTE'!$G$316</definedName>
    <definedName name="EDI14">'UM 1A PARTE'!$G$317</definedName>
    <definedName name="EDI15">'UM 1A PARTE'!$G$318</definedName>
    <definedName name="EDI16">'UM 1A PARTE'!$G$319</definedName>
    <definedName name="EDI17">'UM 1A PARTE'!$G$320</definedName>
    <definedName name="EDI18">'UM 1A PARTE'!$G$321</definedName>
    <definedName name="EDI19">'UM 1A PARTE'!$G$322</definedName>
    <definedName name="EDI20">'UM 1A PARTE'!$G$323</definedName>
    <definedName name="EDI21">'UM 1A PARTE'!$G$324</definedName>
    <definedName name="EDI22">'UM 1A PARTE'!$G$325</definedName>
    <definedName name="EDI23">'UM 1A PARTE'!$G$326</definedName>
    <definedName name="EDI24">'UM 1A PARTE'!$G$327</definedName>
    <definedName name="EDS05">'TARJETAS'!$I$34</definedName>
    <definedName name="EDS06">'TARJETAS'!$I$35</definedName>
    <definedName name="EDS07">'TARJETAS'!$I$36</definedName>
    <definedName name="EDS08">'TARJETAS'!$I$37</definedName>
    <definedName name="EDS09">'TARJETAS'!$I$38</definedName>
    <definedName name="EDS10">'TARJETAS'!$I$39</definedName>
    <definedName name="EDS11">'TARJETAS'!$I$40</definedName>
    <definedName name="EDS12">'TARJETAS'!$I$41</definedName>
    <definedName name="EDS13">'TARJETAS'!$I$42</definedName>
    <definedName name="EDS14">'TARJETAS'!$I$43</definedName>
    <definedName name="ELA01">'UM 2A PARTE'!$I$90</definedName>
    <definedName name="ELA02">'UM 2A PARTE'!$I$91</definedName>
    <definedName name="ELA03">'UM 2A PARTE'!$I$92</definedName>
    <definedName name="ELA04">'UM 2A PARTE'!$I$93</definedName>
    <definedName name="ELE01">'UM 2A PARTE'!$I$118</definedName>
    <definedName name="ELE02">'UM 2A PARTE'!$I$119</definedName>
    <definedName name="ELE03">'UM 2A PARTE'!$I$120</definedName>
    <definedName name="ELE04">'UM 2A PARTE'!$I$121</definedName>
    <definedName name="EMA01">'UM 1A PARTE'!$G$167</definedName>
    <definedName name="EMA02">'UM 1A PARTE'!$G$168</definedName>
    <definedName name="EMA03">'UM 1A PARTE'!$G$169</definedName>
    <definedName name="EMA04">'UM 1A PARTE'!$G$170</definedName>
    <definedName name="EMB01">'UM 1A PARTE'!$G$161</definedName>
    <definedName name="EMB02">'UM 1A PARTE'!$G$162</definedName>
    <definedName name="EMB03">'UM 1A PARTE'!$G$163</definedName>
    <definedName name="EMB04">'UM 1A PARTE'!$G$164</definedName>
    <definedName name="EMB05">'UM 1A PARTE'!$G$165</definedName>
    <definedName name="EMB06">'UM 1A PARTE'!$G$166</definedName>
    <definedName name="EMC01">'TARJETAS'!$I$8</definedName>
    <definedName name="EMC02">'TARJETAS'!$I$9</definedName>
    <definedName name="EMC03">'TARJETAS'!$I$10</definedName>
    <definedName name="EMC04">'TARJETAS'!$I$11</definedName>
    <definedName name="EMC05">'TARJETAS'!$I$12</definedName>
    <definedName name="EMC06">'TARJETAS'!$I$13</definedName>
    <definedName name="EMT01">'UM 1A PARTE'!$G$172</definedName>
    <definedName name="EMT02">'UM 1A PARTE'!$G$174</definedName>
    <definedName name="EMT03">'UM 1A PARTE'!$G$177</definedName>
    <definedName name="EMT04">'UM 1A PARTE'!$G$178</definedName>
    <definedName name="EMT05">'UM 1A PARTE'!$G$179</definedName>
    <definedName name="EMT06">'UM 1A PARTE'!$G$173</definedName>
    <definedName name="EMT07">'UM 1A PARTE'!$G$175</definedName>
    <definedName name="EMT08">'UM 1A PARTE'!$G$176</definedName>
    <definedName name="EMT09">'UM 1A PARTE'!$G$180</definedName>
    <definedName name="EPC01">'UM 2A PARTE'!$I$130</definedName>
    <definedName name="EPC02">'UM 2A PARTE'!$I$131</definedName>
    <definedName name="EPC03">'UM 2A PARTE'!$I$132</definedName>
    <definedName name="EPC04">'UM 2A PARTE'!$I$133</definedName>
    <definedName name="EPE01">'UM 2A PARTE'!$I$134</definedName>
    <definedName name="EPE02">'UM 2A PARTE'!$I$135</definedName>
    <definedName name="EPE03">'UM 2A PARTE'!$I$136</definedName>
    <definedName name="EPE04">'UM 2A PARTE'!$I$137</definedName>
    <definedName name="EPI01">'UM 2A PARTE'!$I$122</definedName>
    <definedName name="EPI02">'UM 2A PARTE'!$I$123</definedName>
    <definedName name="EPI03">'UM 2A PARTE'!$I$124</definedName>
    <definedName name="EPI04">'UM 2A PARTE'!$I$125</definedName>
    <definedName name="EPM01">'UM 2A PARTE'!$I$394</definedName>
    <definedName name="EPM02">'UM 2A PARTE'!$I$395</definedName>
    <definedName name="EPM03">'UM 2A PARTE'!$I$396</definedName>
    <definedName name="EPM04">'UM 2A PARTE'!$I$397</definedName>
    <definedName name="EPT01">'UM 2A PARTE'!$I$126</definedName>
    <definedName name="EPT02">'UM 2A PARTE'!$I$127</definedName>
    <definedName name="EPT03">'UM 2A PARTE'!$I$128</definedName>
    <definedName name="EPT04">'UM 2A PARTE'!$I$129</definedName>
    <definedName name="EST03">'UM 2A PARTE'!$I$156</definedName>
    <definedName name="EST04">'UM 2A PARTE'!$I$157</definedName>
    <definedName name="EVH09">'TARJETAS'!$I$24</definedName>
    <definedName name="EVH10">'TARJETAS'!$I$25</definedName>
    <definedName name="EVH11">'TARJETAS'!$I$26</definedName>
    <definedName name="EVH12">'TARJETAS'!$I$27</definedName>
    <definedName name="EVH13">'TARJETAS'!$I$28</definedName>
    <definedName name="EVH14">'TARJETAS'!$I$29</definedName>
    <definedName name="EVH15">'TARJETAS'!$I$30</definedName>
    <definedName name="EVH16">'TARJETAS'!$I$31</definedName>
    <definedName name="EVH17">'TARJETAS'!$I$32</definedName>
    <definedName name="EVH18">'TARJETAS'!$I$33</definedName>
    <definedName name="FPA01">'FU'!$J$142</definedName>
    <definedName name="FPA02">'FU'!$J$143</definedName>
    <definedName name="FPA03">'FU'!$J$144</definedName>
    <definedName name="FPA04">'FU'!$J$145</definedName>
    <definedName name="FPA05">'FU'!$J$146</definedName>
    <definedName name="FPA06">'FU'!$J$147</definedName>
    <definedName name="FPA07">'FU'!$J$148</definedName>
    <definedName name="FPA08">'FU'!$J$149</definedName>
    <definedName name="FPA09">'FU'!$J$150</definedName>
    <definedName name="FPA10">'FU'!$J$151</definedName>
    <definedName name="FPA11">'FU'!$J$152</definedName>
    <definedName name="FPA12">'FU'!$J$153</definedName>
    <definedName name="FPA13">'FU'!$J$154</definedName>
    <definedName name="FPA16">'FU'!$J$156</definedName>
    <definedName name="FPA17">'FU'!$J$157</definedName>
    <definedName name="FPA18">'FU'!$J$158</definedName>
    <definedName name="FPA19">'FU'!$J$159</definedName>
    <definedName name="FPA21">'FU'!$J$160</definedName>
    <definedName name="FPA22">'FU'!$J$161</definedName>
    <definedName name="FPA23">'FU'!$J$162</definedName>
    <definedName name="FPA24">'FU'!$J$163</definedName>
    <definedName name="FPA25">'FU'!$J$164</definedName>
    <definedName name="FPA26">'FU'!$J$165</definedName>
    <definedName name="FPA27">'FU'!$J$166</definedName>
    <definedName name="FPA28">'FU'!$J$167</definedName>
    <definedName name="FPA29">'FU'!$J$169</definedName>
    <definedName name="FPA30">'FU'!$J$170</definedName>
    <definedName name="FPA31">'FU'!$J$171</definedName>
    <definedName name="FPA32">'FU'!$J$172</definedName>
    <definedName name="FPA33">'FU'!$J$173</definedName>
    <definedName name="FPA34">'FU'!$J$174</definedName>
    <definedName name="FPA40">'FU'!$J$178</definedName>
    <definedName name="FPA41">'FU'!$J$180</definedName>
    <definedName name="FPA42">'FU'!$J$181</definedName>
    <definedName name="FPA46">'FU'!$J$192</definedName>
    <definedName name="FPA47">'FU'!$J$194</definedName>
    <definedName name="FPA48">'FU'!$J$195</definedName>
    <definedName name="FPA49">'FU'!$J$196</definedName>
    <definedName name="FPA50">'FU'!$J$197</definedName>
    <definedName name="FPA55">'FU'!$J$209</definedName>
    <definedName name="FPA56">'FU'!$J$211</definedName>
    <definedName name="FPA57">'FU'!$J$212</definedName>
    <definedName name="FPA58">'FU'!$J$213</definedName>
    <definedName name="FPA59">'FU'!$J$214</definedName>
    <definedName name="FPA79">'FU'!$J$227</definedName>
    <definedName name="FPA80">'FU'!$J$228</definedName>
    <definedName name="FPA81">'FU'!$J$229</definedName>
    <definedName name="FPA82">'FU'!$J$230</definedName>
    <definedName name="FPA83">'FU'!$J$155</definedName>
    <definedName name="FPA84">'FU'!$J$168</definedName>
    <definedName name="FPA85">'FU'!$J$175</definedName>
    <definedName name="FPA86">'FU'!$J$176</definedName>
    <definedName name="FPA87">'FU'!$J$177</definedName>
    <definedName name="FPA88">'FU'!$J$179</definedName>
    <definedName name="FPA89">'FU'!$J$182</definedName>
    <definedName name="FPA90">'FU'!$J$183</definedName>
    <definedName name="FPA91">'FU'!$J$184</definedName>
    <definedName name="FPA92">'FU'!$J$185</definedName>
    <definedName name="FPA93">'FU'!$J$186</definedName>
    <definedName name="FPA94">'FU'!$J$187</definedName>
    <definedName name="FPA95">'FU'!$J$188</definedName>
    <definedName name="FPA96">'FU'!$J$189</definedName>
    <definedName name="FPA97">'FU'!$J$190</definedName>
    <definedName name="FPA98">'FU'!$J$191</definedName>
    <definedName name="FPA99">'FU'!$J$193</definedName>
    <definedName name="FPL01">'FU'!$J$198</definedName>
    <definedName name="FPL02">'FU'!$J$199</definedName>
    <definedName name="FPL03">'FU'!$J$200</definedName>
    <definedName name="FPL04">'FU'!$J$201</definedName>
    <definedName name="FPL05">'FU'!$J$202</definedName>
    <definedName name="FPL06">'FU'!$J$203</definedName>
    <definedName name="FPL07">'FU'!$J$204</definedName>
    <definedName name="FPL08">'FU'!$J$205</definedName>
    <definedName name="FPL09">'FU'!$J$206</definedName>
    <definedName name="FPL10">'FU'!$J$207</definedName>
    <definedName name="FPL11">'FU'!$J$208</definedName>
    <definedName name="FPL12">'FU'!$J$210</definedName>
    <definedName name="FPL13">'FU'!$J$215</definedName>
    <definedName name="FPL14">'FU'!$J$216</definedName>
    <definedName name="FPL15">'FU'!$J$217</definedName>
    <definedName name="FPL16">'FU'!$J$218</definedName>
    <definedName name="FPL17">'FU'!$J$219</definedName>
    <definedName name="FPL18">'FU'!$J$220</definedName>
    <definedName name="FPL19">'FU'!$J$221</definedName>
    <definedName name="FPL20">'FU'!$J$222</definedName>
    <definedName name="FPL21">'FU'!$J$223</definedName>
    <definedName name="FPL22">'FU'!$J$224</definedName>
    <definedName name="FPL23">'FU'!$J$225</definedName>
    <definedName name="FPL24">'FU'!$J$226</definedName>
    <definedName name="FUA01">'FU'!$J$238</definedName>
    <definedName name="FUA02">'FU'!$J$239</definedName>
    <definedName name="FUA03">'FU'!$J$240</definedName>
    <definedName name="FUA05">'FU'!$J$241</definedName>
    <definedName name="FUA06">'FU'!$J$242</definedName>
    <definedName name="FUA07">'FU'!$J$243</definedName>
    <definedName name="FUA08">'FU'!$J$244</definedName>
    <definedName name="FUA09">'FU'!$J$245</definedName>
    <definedName name="FUA10">'FU'!$J$246</definedName>
    <definedName name="FUA12">'FU'!$J$247</definedName>
    <definedName name="FUA13">'FU'!$J$248</definedName>
    <definedName name="FUA17">'FU'!$J$249</definedName>
    <definedName name="FUC01">'FU'!$J$97</definedName>
    <definedName name="FUC02">'FU'!$J$98</definedName>
    <definedName name="FUC03">'FU'!$J$99</definedName>
    <definedName name="FUD08">'FU'!$J$231</definedName>
    <definedName name="FUD09">'FU'!$J$232</definedName>
    <definedName name="FUD11">'FU'!$J$234</definedName>
    <definedName name="FUD56">'FU'!$J$236</definedName>
    <definedName name="FUD57">'FU'!$J$237</definedName>
    <definedName name="FUD58">'FU'!$J$235</definedName>
    <definedName name="FUD65">'FU'!$J$233</definedName>
    <definedName name="FUE01">'FU'!$J$58</definedName>
    <definedName name="FUE02">'FU'!$J$59</definedName>
    <definedName name="FUE03">'FU'!$J$60</definedName>
    <definedName name="FUE04">'FU'!$J$61</definedName>
    <definedName name="FUE05">'FU'!$J$62</definedName>
    <definedName name="FUE06">'FU'!$J$63</definedName>
    <definedName name="FUE07">'FU'!$J$64</definedName>
    <definedName name="FUE08">'FU'!$J$65</definedName>
    <definedName name="FUE09">'FU'!$J$66</definedName>
    <definedName name="FUE10">'FU'!$J$67</definedName>
    <definedName name="FUE11">'FU'!$J$68</definedName>
    <definedName name="FUE12">'FU'!$J$69</definedName>
    <definedName name="FUE13">'FU'!$J$70</definedName>
    <definedName name="FUE14">'FU'!$J$72</definedName>
    <definedName name="FUE16">'FU'!$J$75</definedName>
    <definedName name="FUE18">'FU'!$J$79</definedName>
    <definedName name="FUE19">'FU'!$J$80</definedName>
    <definedName name="FUE22">'FU'!$J$81</definedName>
    <definedName name="FUE23">'FU'!$J$82</definedName>
    <definedName name="FUE24">'FU'!$J$83</definedName>
    <definedName name="FUE25">'FU'!$J$84</definedName>
    <definedName name="FUE26">'FU'!$J$89</definedName>
    <definedName name="FUE27">'FU'!$J$90</definedName>
    <definedName name="FUE28">'FU'!$J$71</definedName>
    <definedName name="FUE29">'FU'!$J$73</definedName>
    <definedName name="FUE30">'FU'!$J$74</definedName>
    <definedName name="FUE31">'FU'!$J$76</definedName>
    <definedName name="FUE32">'FU'!$J$77</definedName>
    <definedName name="FUE33">'FU'!$J$78</definedName>
    <definedName name="FUE34">'FU'!$J$85</definedName>
    <definedName name="FUE35">'FU'!$J$86</definedName>
    <definedName name="FUE36">'FU'!$J$87</definedName>
    <definedName name="FUE37">'FU'!$J$88</definedName>
    <definedName name="FUF05">'FU'!$J$10</definedName>
    <definedName name="FUF06">'FU'!$J$11</definedName>
    <definedName name="FUF07">'FU'!$J$12</definedName>
    <definedName name="FUF08">'FU'!$J$15</definedName>
    <definedName name="FUF09">'FU'!$J$17</definedName>
    <definedName name="FUF10">'FU'!$J$8</definedName>
    <definedName name="FUF11">'FU'!$J$9</definedName>
    <definedName name="FUF12">'FU'!$J$19</definedName>
    <definedName name="FUF13">'FU'!$J$20</definedName>
    <definedName name="FUF14">'FU'!$J$21</definedName>
    <definedName name="FUF15">'FU'!$J$24</definedName>
    <definedName name="FUF16">'FU'!$J$26</definedName>
    <definedName name="FUF17">'FU'!$J$28</definedName>
    <definedName name="FUF18">'FU'!$J$29</definedName>
    <definedName name="FUF19">'FU'!$J$30</definedName>
    <definedName name="FUF20">'FU'!$J$33</definedName>
    <definedName name="FUF21">'FU'!$J$35</definedName>
    <definedName name="FUF22">'FU'!$J$16</definedName>
    <definedName name="FUF23">'FU'!$J$25</definedName>
    <definedName name="FUF24">'FU'!$J$34</definedName>
    <definedName name="FUF25">'FU'!$J$13</definedName>
    <definedName name="FUF26">'FU'!$J$14</definedName>
    <definedName name="FUF27">'FU'!$J$18</definedName>
    <definedName name="FUF28">'FU'!$J$22</definedName>
    <definedName name="FUF29">'FU'!$J$23</definedName>
    <definedName name="FUF30">'FU'!$J$27</definedName>
    <definedName name="FUF31">'FU'!$J$31</definedName>
    <definedName name="FUF32">'FU'!$J$32</definedName>
    <definedName name="FUF33">'FU'!$J$36</definedName>
    <definedName name="FUI01">'FU'!$J$91</definedName>
    <definedName name="FUI02">'FU'!$J$92</definedName>
    <definedName name="FUI03">'FU'!$J$93</definedName>
    <definedName name="FUI04">'FU'!$J$94</definedName>
    <definedName name="FUI05">'FU'!$J$95</definedName>
    <definedName name="FUI06">'FU'!$J$96</definedName>
    <definedName name="FUN01">'FU'!$J$37</definedName>
    <definedName name="FUN02">'FU'!$J$38</definedName>
    <definedName name="FUN03">'FU'!$J$39</definedName>
    <definedName name="FUN04">'FU'!$J$40</definedName>
    <definedName name="FUN05">'FU'!$J$41</definedName>
    <definedName name="FUN06">'FU'!$J$42</definedName>
    <definedName name="FUN07">'FU'!$J$43</definedName>
    <definedName name="FUN08">'FU'!$J$44</definedName>
    <definedName name="FUN09">'FU'!$J$45</definedName>
    <definedName name="FUN10">'FU'!$J$46</definedName>
    <definedName name="FUN11">'FU'!$J$47</definedName>
    <definedName name="FUN12">'FU'!$J$48</definedName>
    <definedName name="FUN13">'FU'!$J$49</definedName>
    <definedName name="FUN23">'FU'!$J$50</definedName>
    <definedName name="FUN24">'FU'!$J$51</definedName>
    <definedName name="FUN25">'FU'!$J$52</definedName>
    <definedName name="FUN26">'FU'!$J$53</definedName>
    <definedName name="FUN27">'FU'!$J$54</definedName>
    <definedName name="FUN28">'FU'!$J$55</definedName>
    <definedName name="FUN29">'FU'!$J$56</definedName>
    <definedName name="FUN30">'FU'!$J$57</definedName>
    <definedName name="FUP01">'FU'!$J$119</definedName>
    <definedName name="FUP02">'FU'!$J$120</definedName>
    <definedName name="FUP03">'FU'!$J$121</definedName>
    <definedName name="FUP04">'FU'!$J$122</definedName>
    <definedName name="FUP05">'FU'!$J$123</definedName>
    <definedName name="FUP06">'FU'!$J$124</definedName>
    <definedName name="FUP07">'FU'!$J$125</definedName>
    <definedName name="FUP08">'FU'!$J$127</definedName>
    <definedName name="FUP09">'FU'!$J$128</definedName>
    <definedName name="FUP10">'FU'!$J$129</definedName>
    <definedName name="FUP11">'FU'!$J$130</definedName>
    <definedName name="FUP12">'FU'!$J$131</definedName>
    <definedName name="FUP13">'FU'!$J$132</definedName>
    <definedName name="FUP14">'FU'!$J$133</definedName>
    <definedName name="FUP15">'FU'!$J$134</definedName>
    <definedName name="FUP16">'FU'!$J$135</definedName>
    <definedName name="FUP17">'FU'!$J$136</definedName>
    <definedName name="FUP18">'FU'!$J$137</definedName>
    <definedName name="FUP19">'FU'!$J$138</definedName>
    <definedName name="FUP20">'FU'!$J$139</definedName>
    <definedName name="FUP24">'FU'!$J$140</definedName>
    <definedName name="FUP25">'FU'!$J$141</definedName>
    <definedName name="FUP26">'FU'!$J$126</definedName>
    <definedName name="GAM01">'UM 2A PARTE'!$I$178</definedName>
    <definedName name="GAM02">'UM 2A PARTE'!$I$179</definedName>
    <definedName name="GAM04">'UM 2A PARTE'!$I$176</definedName>
    <definedName name="GAM05">'UM 2A PARTE'!$I$187</definedName>
    <definedName name="GAM06">'UM 2A PARTE'!$I$188</definedName>
    <definedName name="GAM07">'UM 2A PARTE'!$I$180</definedName>
    <definedName name="GAM08">'UM 2A PARTE'!$I$189</definedName>
    <definedName name="GAM09">'UM 2A PARTE'!$I$181</definedName>
    <definedName name="GAM10">'UM 2A PARTE'!$I$190</definedName>
    <definedName name="GAM11">'UM 2A PARTE'!$I$182</definedName>
    <definedName name="GAM12">'UM 2A PARTE'!$I$191</definedName>
    <definedName name="GAM13">'UM 2A PARTE'!$I$183</definedName>
    <definedName name="GAM14">'UM 2A PARTE'!$I$192</definedName>
    <definedName name="GAM15">'UM 2A PARTE'!$I$184</definedName>
    <definedName name="GAM16">'UM 2A PARTE'!$I$193</definedName>
    <definedName name="GAM17">'UM 2A PARTE'!$I$185</definedName>
    <definedName name="GAM18">'UM 2A PARTE'!$I$194</definedName>
    <definedName name="GAM19">'UM 2A PARTE'!$I$177</definedName>
    <definedName name="GAM20">'UM 2A PARTE'!$I$186</definedName>
    <definedName name="GAP10">'UM 2A PARTE'!$I$202</definedName>
    <definedName name="GAP11">'UM 2A PARTE'!$I$203</definedName>
    <definedName name="GAP12">'UM 2A PARTE'!$I$204</definedName>
    <definedName name="GAP13">'UM 2A PARTE'!$I$205</definedName>
    <definedName name="GAP14">'UM 2A PARTE'!$I$206</definedName>
    <definedName name="GAP15">'UM 2A PARTE'!$I$207</definedName>
    <definedName name="GAP16">'UM 2A PARTE'!$I$208</definedName>
    <definedName name="GAP17">'UM 2A PARTE'!$I$209</definedName>
    <definedName name="GAP18">'UM 2A PARTE'!$I$210</definedName>
    <definedName name="GAP19">'UM 2A PARTE'!$I$211</definedName>
    <definedName name="GAP20">'UM 2A PARTE'!$I$212</definedName>
    <definedName name="HMD01">'UM 2A PARTE'!$I$398</definedName>
    <definedName name="HMD02">'UM 2A PARTE'!$I$399</definedName>
    <definedName name="HOS01">'UM 2A PARTE'!$I$409</definedName>
    <definedName name="HOS02">'UM 2A PARTE'!$I$410</definedName>
    <definedName name="HOS03">'UM 2A PARTE'!$I$411</definedName>
    <definedName name="HOS04">'UM 2A PARTE'!$I$412</definedName>
    <definedName name="HOS05">'UM 2A PARTE'!$I$413</definedName>
    <definedName name="HOS18">'UM 2A PARTE'!$I$414</definedName>
    <definedName name="HOS19">'UM 2A PARTE'!$I$415</definedName>
    <definedName name="HUE01">'UM 2A PARTE'!$I$400</definedName>
    <definedName name="HUE02">'UM 2A PARTE'!$I$401</definedName>
    <definedName name="HUE03">'UM 2A PARTE'!$I$402</definedName>
    <definedName name="HUE04">'UM 2A PARTE'!$I$403</definedName>
    <definedName name="HUE05">'UM 2A PARTE'!$I$404</definedName>
    <definedName name="HUE06">'UM 2A PARTE'!$I$405</definedName>
    <definedName name="HUE07">'UM 2A PARTE'!$I$406</definedName>
    <definedName name="HUE10">'UM 2A PARTE'!$I$407</definedName>
    <definedName name="HUE11">'UM 2A PARTE'!$I$408</definedName>
    <definedName name="IMC02">'TARJETAS'!$I$120</definedName>
    <definedName name="IMC03">'TARJETAS'!$I$121</definedName>
    <definedName name="IMC04">'TARJETAS'!$I$122</definedName>
    <definedName name="IMC05">'TARJETAS'!$I$123</definedName>
    <definedName name="IMC06">'TARJETAS'!$I$118</definedName>
    <definedName name="IMC07">'TARJETAS'!$I$119</definedName>
    <definedName name="IRA01">'UM 1A PARTE'!$G$349</definedName>
    <definedName name="IRA04">'UM 1A PARTE'!$G$351</definedName>
    <definedName name="IRA07">'UM 1A PARTE'!$G$353</definedName>
    <definedName name="IRA10">'UM 1A PARTE'!$G$355</definedName>
    <definedName name="IRA13">'UM 1A PARTE'!$G$350</definedName>
    <definedName name="IRA14">'UM 1A PARTE'!$G$352</definedName>
    <definedName name="IRA15">'UM 1A PARTE'!$G$354</definedName>
    <definedName name="IRA16">'UM 1A PARTE'!$G$356</definedName>
    <definedName name="ITS05">'UM 2A PARTE'!$I$8</definedName>
    <definedName name="ITS06">'UM 1A PARTE'!$G$193</definedName>
    <definedName name="ITS07">'UM 1A PARTE'!$G$194</definedName>
    <definedName name="ITS08">'UM 1A PARTE'!$G$195</definedName>
    <definedName name="ITS09">'UM 1A PARTE'!$G$196</definedName>
    <definedName name="ITS10">'UM 1A PARTE'!$G$197</definedName>
    <definedName name="ITS11">'UM 1A PARTE'!$G$198</definedName>
    <definedName name="ITS12">'UM 1A PARTE'!$G$199</definedName>
    <definedName name="ITS13">'UM 1A PARTE'!$G$200</definedName>
    <definedName name="LAB01">'UM 2A PARTE'!$I$378</definedName>
    <definedName name="LAB02">'UM 2A PARTE'!$I$379</definedName>
    <definedName name="LAP01">'UM 2A PARTE'!$I$382</definedName>
    <definedName name="LAP02">'UM 2A PARTE'!$I$383</definedName>
    <definedName name="LCC15">'UM 2A PARTE'!$I$359</definedName>
    <definedName name="LCC16">'UM 2A PARTE'!$I$360</definedName>
    <definedName name="LCC17">'UM 2A PARTE'!$I$361</definedName>
    <definedName name="LCC18">'UM 2A PARTE'!$I$362</definedName>
    <definedName name="LCC19">'UM 2A PARTE'!$I$363</definedName>
    <definedName name="LCC20">'UM 2A PARTE'!$I$364</definedName>
    <definedName name="LCC21">'UM 2A PARTE'!$I$365</definedName>
    <definedName name="LCC22">'UM 2A PARTE'!$I$366</definedName>
    <definedName name="LCC23">'UM 2A PARTE'!$I$367</definedName>
    <definedName name="LCC24">'UM 2A PARTE'!$I$368</definedName>
    <definedName name="LCC25">'UM 2A PARTE'!$I$369</definedName>
    <definedName name="LCC26">'UM 2A PARTE'!$I$370</definedName>
    <definedName name="LCC27">'UM 2A PARTE'!$I$371</definedName>
    <definedName name="LCC28">'UM 2A PARTE'!$I$372</definedName>
    <definedName name="LCC29">'UM 2A PARTE'!$I$373</definedName>
    <definedName name="LCC30">'UM 2A PARTE'!$I$374</definedName>
    <definedName name="LCC31">'UM 2A PARTE'!$I$375</definedName>
    <definedName name="LCC33">'UM 2A PARTE'!$I$376</definedName>
    <definedName name="LCC34">'UM 2A PARTE'!$I$377</definedName>
    <definedName name="LEI01">'LE'!$I$9</definedName>
    <definedName name="LEI02">'LE'!$I$10</definedName>
    <definedName name="LEI03">'LE'!$I$11</definedName>
    <definedName name="LEI04">'LE'!$I$12</definedName>
    <definedName name="LEI05">'LE'!$I$13</definedName>
    <definedName name="LEI06">'LE'!$I$14</definedName>
    <definedName name="LEI07">'LE'!$I$15</definedName>
    <definedName name="LEI08">'LE'!$I$16</definedName>
    <definedName name="LEI09">'LE'!$I$17</definedName>
    <definedName name="LEI10">'LE'!$I$18</definedName>
    <definedName name="LEI11">'LE'!$I$19</definedName>
    <definedName name="LEI12">'LE'!$I$20</definedName>
    <definedName name="LEI13">'LE'!$I$21</definedName>
    <definedName name="LEI14">'LE'!$I$22</definedName>
    <definedName name="LEI15">'LE'!$I$23</definedName>
    <definedName name="LEI17">'LE'!$I$24</definedName>
    <definedName name="LEI18">'LE'!$I$25</definedName>
    <definedName name="LEI20">'LE'!$I$26</definedName>
    <definedName name="LEI21">'LE'!$I$27</definedName>
    <definedName name="LEI22">'LE'!$I$28</definedName>
    <definedName name="LEI23">'LE'!$I$29</definedName>
    <definedName name="LEI24">'LE'!$I$30</definedName>
    <definedName name="LEI25">'LE'!$I$31</definedName>
    <definedName name="LEI31">'LE'!$I$8</definedName>
    <definedName name="LEI32">'LE'!$I$32</definedName>
    <definedName name="LEI33">'LE'!$I$33</definedName>
    <definedName name="LEI34">'LE'!$I$34</definedName>
    <definedName name="LEI35">'LE'!$I$35</definedName>
    <definedName name="LEN01">'UM 2A PARTE'!$I$386</definedName>
    <definedName name="LEN02">'UM 2A PARTE'!$I$387</definedName>
    <definedName name="LMA01">'TARJETAS'!$I$124</definedName>
    <definedName name="LMA02">'TARJETAS'!$I$125</definedName>
    <definedName name="LOE01">'UM 2A PARTE'!$I$384</definedName>
    <definedName name="LOE02">'UM 2A PARTE'!$I$385</definedName>
    <definedName name="LRX01">'UM 2A PARTE'!$I$380</definedName>
    <definedName name="LRX02">'UM 2A PARTE'!$I$381</definedName>
    <definedName name="LTC01">'UM 2A PARTE'!$I$390</definedName>
    <definedName name="LTC02">'UM 2A PARTE'!$I$391</definedName>
    <definedName name="LUS01">'UM 2A PARTE'!$I$388</definedName>
    <definedName name="LUS02">'UM 2A PARTE'!$I$389</definedName>
    <definedName name="MAC01">'UM 2A PARTE'!$I$195</definedName>
    <definedName name="MAC02">'UM 2A PARTE'!$I$196</definedName>
    <definedName name="MAC03">'UM 2A PARTE'!$I$197</definedName>
    <definedName name="MAC04">'UM 2A PARTE'!$I$198</definedName>
    <definedName name="MAC05">'UM 2A PARTE'!$I$199</definedName>
    <definedName name="MAC06">'UM 2A PARTE'!$I$200</definedName>
    <definedName name="MAC07">'UM 2A PARTE'!$I$201</definedName>
    <definedName name="MBL01">'UM 2A PARTE'!$I$138</definedName>
    <definedName name="MBL02">'UM 2A PARTE'!$I$139</definedName>
    <definedName name="MBL03">'UM 2A PARTE'!$I$140</definedName>
    <definedName name="MBL04">'UM 2A PARTE'!$I$141</definedName>
    <definedName name="MBL05">'UM 2A PARTE'!$I$142</definedName>
    <definedName name="MEN01">'UM 1A PARTE'!$G$190</definedName>
    <definedName name="MEN02">'UM 1A PARTE'!$G$191</definedName>
    <definedName name="MEN03">'UM 1A PARTE'!$G$192</definedName>
    <definedName name="mes">'Configura'!$B$4</definedName>
    <definedName name="MES01">'UM 2A PARTE'!$I$305</definedName>
    <definedName name="MES02">'UM 2A PARTE'!$I$306</definedName>
    <definedName name="MES03">'UM 2A PARTE'!$I$307</definedName>
    <definedName name="MES04">'UM 2A PARTE'!$I$308</definedName>
    <definedName name="MES05">'UM 2A PARTE'!$I$309</definedName>
    <definedName name="MES06">'UM 2A PARTE'!$I$310</definedName>
    <definedName name="MES07">'UM 2A PARTE'!$I$311</definedName>
    <definedName name="MES08">'UM 2A PARTE'!$I$312</definedName>
    <definedName name="MIA04">'UM 1A PARTE'!$G$283</definedName>
    <definedName name="MNM01">'UM 2A PARTE'!$I$164</definedName>
    <definedName name="MNM02">'UM 2A PARTE'!$I$165</definedName>
    <definedName name="MNM04">'UM 2A PARTE'!$I$168</definedName>
    <definedName name="MNM21">'UM 2A PARTE'!$I$163</definedName>
    <definedName name="MNM22">'UM 2A PARTE'!$I$166</definedName>
    <definedName name="MNM23">'UM 2A PARTE'!$I$167</definedName>
    <definedName name="MNM24">'UM 2A PARTE'!$I$169</definedName>
    <definedName name="NAC01">'UM 2A PARTE'!$I$227</definedName>
    <definedName name="NAC02">'UM 2A PARTE'!$I$228</definedName>
    <definedName name="NAC03">'UM 2A PARTE'!$I$229</definedName>
    <definedName name="NAC04">'UM 2A PARTE'!$I$230</definedName>
    <definedName name="NAC09">'UM 2A PARTE'!$I$232</definedName>
    <definedName name="NAC10">'UM 2A PARTE'!$I$233</definedName>
    <definedName name="NAC11">'UM 2A PARTE'!$I$226</definedName>
    <definedName name="NAC12">'UM 2A PARTE'!$I$231</definedName>
    <definedName name="NEM01">'UM 1A PARTE'!$G$357</definedName>
    <definedName name="NEM02">'UM 1A PARTE'!$G$358</definedName>
    <definedName name="NIC01">'TARJETAS'!$I$79</definedName>
    <definedName name="NIC02">'TARJETAS'!$I$80</definedName>
    <definedName name="NIC03">'TARJETAS'!$I$81</definedName>
    <definedName name="NIC04">'TARJETAS'!$I$82</definedName>
    <definedName name="NIC05">'TARJETAS'!$I$83</definedName>
    <definedName name="NMA01">'TARJETAS'!$I$126</definedName>
    <definedName name="NMA02">'TARJETAS'!$I$127</definedName>
    <definedName name="NMA03">'TARJETAS'!$I$128</definedName>
    <definedName name="NMA04">'TARJETAS'!$I$129</definedName>
    <definedName name="NMD01">'TARJETAS'!$I$130</definedName>
    <definedName name="NMD02">'TARJETAS'!$I$131</definedName>
    <definedName name="NMD03">'TARJETAS'!$I$132</definedName>
    <definedName name="NMD04">'TARJETAS'!$I$133</definedName>
    <definedName name="NPT15">'TARJETAS'!$I$108</definedName>
    <definedName name="NPT16">'TARJETAS'!$I$109</definedName>
    <definedName name="NPT17">'TARJETAS'!$I$110</definedName>
    <definedName name="NPT18">'TARJETAS'!$I$111</definedName>
    <definedName name="NPT19">'TARJETAS'!$I$112</definedName>
    <definedName name="NPT20">'TARJETAS'!$I$113</definedName>
    <definedName name="NPT29">'TARJETAS'!$I$100</definedName>
    <definedName name="NPT30">'TARJETAS'!$I$101</definedName>
    <definedName name="NPT31">'TARJETAS'!$I$102</definedName>
    <definedName name="NPT32">'TARJETAS'!$I$103</definedName>
    <definedName name="NPT33">'TARJETAS'!$I$104</definedName>
    <definedName name="NPT34">'TARJETAS'!$I$105</definedName>
    <definedName name="NPT36">'TARJETAS'!$I$86</definedName>
    <definedName name="NPT37">'TARJETAS'!$I$87</definedName>
    <definedName name="NPT38">'TARJETAS'!$I$88</definedName>
    <definedName name="NPT39">'TARJETAS'!$I$89</definedName>
    <definedName name="NPT41">'TARJETAS'!$I$92</definedName>
    <definedName name="NPT42">'TARJETAS'!$I$93</definedName>
    <definedName name="NPT43">'TARJETAS'!$I$94</definedName>
    <definedName name="NPT44">'TARJETAS'!$I$95</definedName>
    <definedName name="NPT45">'TARJETAS'!$I$96</definedName>
    <definedName name="NPT46">'TARJETAS'!$I$97</definedName>
    <definedName name="NPT47">'TARJETAS'!$I$84</definedName>
    <definedName name="NPT48">'TARJETAS'!$I$85</definedName>
    <definedName name="NPT49">'TARJETAS'!$I$90</definedName>
    <definedName name="NPT50">'TARJETAS'!$I$91</definedName>
    <definedName name="NPT51">'TARJETAS'!$I$98</definedName>
    <definedName name="NPT52">'TARJETAS'!$I$99</definedName>
    <definedName name="NPT53">'TARJETAS'!$I$106</definedName>
    <definedName name="NPT54">'TARJETAS'!$I$107</definedName>
    <definedName name="NTB03">'TARJETAS'!$I$117</definedName>
    <definedName name="NTB05">'TARJETAS'!$I$116</definedName>
    <definedName name="NTB06">'TARJETAS'!$I$114</definedName>
    <definedName name="NTB07">'TARJETAS'!$I$115</definedName>
    <definedName name="PAE01">'UM 2A PARTE'!$I$392</definedName>
    <definedName name="PAE02">'UM 2A PARTE'!$I$393</definedName>
    <definedName name="PAR01">'UM 2A PARTE'!$I$216</definedName>
    <definedName name="PAR02">'UM 2A PARTE'!$I$217</definedName>
    <definedName name="PAR03">'UM 2A PARTE'!$I$218</definedName>
    <definedName name="PAR04">'UM 2A PARTE'!$I$219</definedName>
    <definedName name="PAR05">'UM 2A PARTE'!#REF!</definedName>
    <definedName name="PAR06">'UM 2A PARTE'!#REF!</definedName>
    <definedName name="PAR07">'UM 2A PARTE'!$I$220</definedName>
    <definedName name="PAR08">'UM 2A PARTE'!$I$221</definedName>
    <definedName name="PAR09">'UM 2A PARTE'!$I$222</definedName>
    <definedName name="PAR10">'UM 2A PARTE'!$I$223</definedName>
    <definedName name="PAR11">'UM 2A PARTE'!$I$224</definedName>
    <definedName name="PAR12">'UM 2A PARTE'!$I$225</definedName>
    <definedName name="PBJ01">'UM 2A PARTE'!$I$277</definedName>
    <definedName name="PBJ02">'UM 2A PARTE'!$I$278</definedName>
    <definedName name="PBJ04">'UM 2A PARTE'!$I$279</definedName>
    <definedName name="PBJ06">'UM 2A PARTE'!$I$280</definedName>
    <definedName name="PBJ10">'UM 1A PARTE'!$G$518</definedName>
    <definedName name="PBJ11">'UM 1A PARTE'!$G$519</definedName>
    <definedName name="PBJ12">'UM 1A PARTE'!$G$520</definedName>
    <definedName name="PBJ13">'UM 1A PARTE'!$G$521</definedName>
    <definedName name="PBJ14">'UM 1A PARTE'!$G$522</definedName>
    <definedName name="PBJ15">'UM 1A PARTE'!$G$523</definedName>
    <definedName name="PBJ16">'UM 1A PARTE'!$G$524</definedName>
    <definedName name="PBJ17">'UM 2A PARTE'!$I$275</definedName>
    <definedName name="PBJ18">'UM 1A PARTE'!$G$525</definedName>
    <definedName name="PBJ19">'UM 2A PARTE'!$I$276</definedName>
    <definedName name="PCE01">'TARJETAS'!$I$18</definedName>
    <definedName name="PCE02">'TARJETAS'!$I$19</definedName>
    <definedName name="PCE03">'TARJETAS'!$I$20</definedName>
    <definedName name="PCE04">'TARJETAS'!$I$21</definedName>
    <definedName name="PCE05">'TARJETAS'!$I$22</definedName>
    <definedName name="PCE06">'TARJETAS'!$I$23</definedName>
    <definedName name="PFC01">'UM 1A PARTE'!$G$225</definedName>
    <definedName name="PFC02">'UM 1A PARTE'!$G$226</definedName>
    <definedName name="PFC03">'UM 1A PARTE'!$G$227</definedName>
    <definedName name="PFC04">'UM 1A PARTE'!$G$228</definedName>
    <definedName name="PFC05">'UM 1A PARTE'!$G$229</definedName>
    <definedName name="PFC06">'UM 1A PARTE'!$G$230</definedName>
    <definedName name="PFC07">'UM 1A PARTE'!$G$232</definedName>
    <definedName name="PFC08">'UM 1A PARTE'!$G$236</definedName>
    <definedName name="PFC10">'UM 1A PARTE'!$G$237</definedName>
    <definedName name="PFC11">'UM 1A PARTE'!$G$238</definedName>
    <definedName name="PFC12">'UM 1A PARTE'!$G$239</definedName>
    <definedName name="PFC13">'UM 1A PARTE'!$G$240</definedName>
    <definedName name="PFC14">'UM 1A PARTE'!$G$241</definedName>
    <definedName name="PFC15">'UM 1A PARTE'!$G$242</definedName>
    <definedName name="PFC16">'UM 1A PARTE'!$G$244</definedName>
    <definedName name="PFC17">'UM 1A PARTE'!$G$248</definedName>
    <definedName name="PFC19">'UM 1A PARTE'!$G$249</definedName>
    <definedName name="PFC20">'UM 1A PARTE'!$G$250</definedName>
    <definedName name="PFC21">'UM 1A PARTE'!$G$233</definedName>
    <definedName name="PFC22">'UM 1A PARTE'!$G$234</definedName>
    <definedName name="PFC23">'UM 1A PARTE'!$G$235</definedName>
    <definedName name="PFC24">'UM 1A PARTE'!$G$245</definedName>
    <definedName name="PFC25">'UM 1A PARTE'!$G$246</definedName>
    <definedName name="PFC26">'UM 1A PARTE'!$G$247</definedName>
    <definedName name="PFC27">'UM 1A PARTE'!$G$231</definedName>
    <definedName name="PFC28">'UM 1A PARTE'!$G$243</definedName>
    <definedName name="PFI01">'UM 2A PARTE'!$I$73</definedName>
    <definedName name="PFI02">'UM 2A PARTE'!$I$74</definedName>
    <definedName name="PFI03">'UM 2A PARTE'!$I$75</definedName>
    <definedName name="PFI04">'UM 2A PARTE'!$I$76</definedName>
    <definedName name="PFI05">'UM 2A PARTE'!$I$77</definedName>
    <definedName name="PFI06">'UM 2A PARTE'!$I$78</definedName>
    <definedName name="PFI07">'UM 2A PARTE'!$I$80</definedName>
    <definedName name="PFI08">'UM 2A PARTE'!$I$81</definedName>
    <definedName name="PFI09">'UM 2A PARTE'!$I$79</definedName>
    <definedName name="PFM01">'UM 1A PARTE'!$G$261</definedName>
    <definedName name="PFM02">'UM 1A PARTE'!$G$262</definedName>
    <definedName name="PFM03">'UM 1A PARTE'!$G$263</definedName>
    <definedName name="PFM04">'UM 1A PARTE'!$G$264</definedName>
    <definedName name="PFM05">'UM 1A PARTE'!$G$265</definedName>
    <definedName name="PFM06">'UM 1A PARTE'!$G$267</definedName>
    <definedName name="PFM08">'UM 1A PARTE'!$G$268</definedName>
    <definedName name="PFM09">'UM 1A PARTE'!$G$269</definedName>
    <definedName name="PFM10">'UM 1A PARTE'!$G$270</definedName>
    <definedName name="PFM11">'UM 1A PARTE'!$G$266</definedName>
    <definedName name="PFN01">'UM 1A PARTE'!$G$251</definedName>
    <definedName name="PFN02">'UM 1A PARTE'!$G$252</definedName>
    <definedName name="PFN03">'UM 1A PARTE'!$G$253</definedName>
    <definedName name="PFN04">'UM 1A PARTE'!$G$254</definedName>
    <definedName name="PFN05">'UM 1A PARTE'!$G$255</definedName>
    <definedName name="PFN06">'UM 1A PARTE'!$G$256</definedName>
    <definedName name="PFN07">'UM 1A PARTE'!$G$258</definedName>
    <definedName name="PFN08">'UM 1A PARTE'!$G$259</definedName>
    <definedName name="PFN09">'UM 1A PARTE'!$G$260</definedName>
    <definedName name="PFN10">'UM 1A PARTE'!$G$257</definedName>
    <definedName name="PFO01">'UM 2A PARTE'!$I$246</definedName>
    <definedName name="PFO02">'UM 2A PARTE'!$I$247</definedName>
    <definedName name="PFP01">'UM 2A PARTE'!$I$234</definedName>
    <definedName name="PFP02">'UM 2A PARTE'!$I$235</definedName>
    <definedName name="PFP03">'UM 2A PARTE'!$I$236</definedName>
    <definedName name="PFP04">'UM 2A PARTE'!$I$237</definedName>
    <definedName name="PFP05">'UM 2A PARTE'!$I$238</definedName>
    <definedName name="PFP06">'UM 2A PARTE'!$I$239</definedName>
    <definedName name="PFP07">'UM 2A PARTE'!$I$240</definedName>
    <definedName name="PFP08">'UM 2A PARTE'!$I$241</definedName>
    <definedName name="PFP09">'UM 2A PARTE'!$I$242</definedName>
    <definedName name="PFP10">'UM 2A PARTE'!$I$243</definedName>
    <definedName name="PFP11">'UM 2A PARTE'!$I$244</definedName>
    <definedName name="PFP12">'UM 2A PARTE'!$I$245</definedName>
    <definedName name="PFQ05">'UM 1A PARTE'!$G$273</definedName>
    <definedName name="PFQ06">'UM 2A PARTE'!$I$248</definedName>
    <definedName name="PFQ07">'UM 2A PARTE'!$I$249</definedName>
    <definedName name="PFU01">'UM 2A PARTE'!$I$51</definedName>
    <definedName name="PFU02">'UM 2A PARTE'!$I$52</definedName>
    <definedName name="PFU03">'UM 2A PARTE'!$I$53</definedName>
    <definedName name="PFU04">'UM 2A PARTE'!$I$54</definedName>
    <definedName name="PFU05">'UM 2A PARTE'!$I$55</definedName>
    <definedName name="PFU06">'UM 2A PARTE'!$I$56</definedName>
    <definedName name="PFU07">'UM 2A PARTE'!$I$58</definedName>
    <definedName name="PFU08">'UM 2A PARTE'!$I$61</definedName>
    <definedName name="PFU09">'UM 2A PARTE'!$I$62</definedName>
    <definedName name="PFU10">'UM 2A PARTE'!$I$63</definedName>
    <definedName name="PFU11">'UM 2A PARTE'!$I$64</definedName>
    <definedName name="PFU12">'UM 2A PARTE'!$I$65</definedName>
    <definedName name="PFU13">'UM 2A PARTE'!$I$66</definedName>
    <definedName name="PFU14">'UM 2A PARTE'!$I$67</definedName>
    <definedName name="PFU15">'UM 2A PARTE'!$I$69</definedName>
    <definedName name="PFU16">'UM 2A PARTE'!$I$72</definedName>
    <definedName name="PFU17">'UM 2A PARTE'!$I$59</definedName>
    <definedName name="PFU18">'UM 2A PARTE'!$I$60</definedName>
    <definedName name="PFU19">'UM 2A PARTE'!$I$70</definedName>
    <definedName name="PFU20">'UM 2A PARTE'!$I$71</definedName>
    <definedName name="PFU21">'UM 2A PARTE'!$I$57</definedName>
    <definedName name="PFU22">'UM 2A PARTE'!$I$68</definedName>
    <definedName name="PPS01">'UM 2A PARTE'!$I$318</definedName>
    <definedName name="PPS03">'UM 2A PARTE'!$I$317</definedName>
    <definedName name="PPS04">'UM 2A PARTE'!$I$319</definedName>
    <definedName name="PPS05">'UM 2A PARTE'!$I$321</definedName>
    <definedName name="PPS06">'UM 2A PARTE'!$I$327</definedName>
    <definedName name="PPS07">'UM 2A PARTE'!$I$328</definedName>
    <definedName name="PPS08">'UM 2A PARTE'!$I$320</definedName>
    <definedName name="PPS19">'UM 2A PARTE'!$I$315</definedName>
    <definedName name="PPS20">'UM 2A PARTE'!$I$313</definedName>
    <definedName name="PPS21">'UM 2A PARTE'!$I$314</definedName>
    <definedName name="PPS22">'UM 2A PARTE'!$I$322</definedName>
    <definedName name="PPS23">'UM 2A PARTE'!$I$324</definedName>
    <definedName name="PPS25">'UM 2A PARTE'!$I$325</definedName>
    <definedName name="PPS26">'UM 2A PARTE'!$I$323</definedName>
    <definedName name="PPS27">'UM 2A PARTE'!$I$326</definedName>
    <definedName name="PPS28">'UM 2A PARTE'!$I$316</definedName>
    <definedName name="PRE08">'UM 2A PARTE'!$I$286</definedName>
    <definedName name="PRE09">'UM 2A PARTE'!$I$287</definedName>
    <definedName name="PRE10">'UM 2A PARTE'!$I$288</definedName>
    <definedName name="PRE12">'UM 2A PARTE'!$I$284</definedName>
    <definedName name="PRE13">'UM 2A PARTE'!$I$281</definedName>
    <definedName name="PRE14">'UM 2A PARTE'!$I$282</definedName>
    <definedName name="PRE15">'UM 2A PARTE'!$I$283</definedName>
    <definedName name="PRE16">'UM 2A PARTE'!$I$285</definedName>
    <definedName name="PRI08">'UM 2A PARTE'!$I$294</definedName>
    <definedName name="PRI09">'UM 2A PARTE'!$I$295</definedName>
    <definedName name="PRI10">'UM 2A PARTE'!$I$296</definedName>
    <definedName name="PRI12">'UM 2A PARTE'!$I$292</definedName>
    <definedName name="PRI13">'UM 2A PARTE'!$I$289</definedName>
    <definedName name="PRI14">'UM 2A PARTE'!$I$290</definedName>
    <definedName name="PRI15">'UM 2A PARTE'!$I$291</definedName>
    <definedName name="PRI16">'UM 2A PARTE'!$I$293</definedName>
    <definedName name="PRO01">'TARJETAS'!$I$54</definedName>
    <definedName name="PRO02">'TARJETAS'!$I$55</definedName>
    <definedName name="PRO03">'TARJETAS'!$I$56</definedName>
    <definedName name="PRO04">'TARJETAS'!$I$57</definedName>
    <definedName name="PRO05">'TARJETAS'!$I$58</definedName>
    <definedName name="PUE01">'UM 1A PARTE'!$G$181</definedName>
    <definedName name="PUE02">'UM 1A PARTE'!$G$182</definedName>
    <definedName name="PUE03">'UM 1A PARTE'!$G$183</definedName>
    <definedName name="PUE04">'UM 1A PARTE'!$G$184</definedName>
    <definedName name="PUE05">'UM 1A PARTE'!$G$185</definedName>
    <definedName name="PUE09">'UM 1A PARTE'!$G$186</definedName>
    <definedName name="PUE10">'UM 1A PARTE'!$G$187</definedName>
    <definedName name="PUE11">'UM 1A PARTE'!$G$188</definedName>
    <definedName name="PUE12">'UM 1A PARTE'!$G$189</definedName>
    <definedName name="RAE03">'RA'!$I$15</definedName>
    <definedName name="RAE04">'RA'!$I$14</definedName>
    <definedName name="RAM21">'RA'!$I$16</definedName>
    <definedName name="RAM22">'RA'!$I$24</definedName>
    <definedName name="RAM23">'RA'!$I$32</definedName>
    <definedName name="RAM24">'RA'!$I$17</definedName>
    <definedName name="RAM25">'RA'!$I$25</definedName>
    <definedName name="RAM26">'RA'!$I$33</definedName>
    <definedName name="RAM27">'RA'!$I$18</definedName>
    <definedName name="RAM28">'RA'!$I$26</definedName>
    <definedName name="RAM29">'RA'!$I$34</definedName>
    <definedName name="RAM30">'RA'!$I$19</definedName>
    <definedName name="RAM31">'RA'!$I$27</definedName>
    <definedName name="RAM32">'RA'!$I$35</definedName>
    <definedName name="RAM33">'RA'!$I$20</definedName>
    <definedName name="RAM34">'RA'!$I$28</definedName>
    <definedName name="RAM35">'RA'!$I$36</definedName>
    <definedName name="RAM36">'RA'!$I$21</definedName>
    <definedName name="RAM37">'RA'!$I$29</definedName>
    <definedName name="RAM38">'RA'!$I$37</definedName>
    <definedName name="RAM39">'RA'!$I$22</definedName>
    <definedName name="RAM40">'RA'!$I$30</definedName>
    <definedName name="RAM41">'RA'!$I$38</definedName>
    <definedName name="RAM42">'RA'!$I$23</definedName>
    <definedName name="RAM43">'RA'!$I$31</definedName>
    <definedName name="RAM44">'RA'!$I$39</definedName>
    <definedName name="RAV09">'RA'!$I$10</definedName>
    <definedName name="RAV10">'RA'!$I$12</definedName>
    <definedName name="RAV14">'RA'!$I$11</definedName>
    <definedName name="RAV15">'RA'!$I$13</definedName>
    <definedName name="RAV16">'RA'!$I$8</definedName>
    <definedName name="RAV17">'RA'!$I$9</definedName>
    <definedName name="REA01">'UM 1A PARTE'!$G$466</definedName>
    <definedName name="REF01">'UM 1A PARTE'!$G$62</definedName>
    <definedName name="REF02">'UM 1A PARTE'!$G$63</definedName>
    <definedName name="REI01">'UM 1A PARTE'!$G$359</definedName>
    <definedName name="REI02">'UM 1A PARTE'!$G$360</definedName>
    <definedName name="REL01">'RA'!$I$40</definedName>
    <definedName name="REL02">'RA'!$I$43</definedName>
    <definedName name="REL03">'RA'!$I$41</definedName>
    <definedName name="REL04">'RA'!$I$44</definedName>
    <definedName name="REL05">'RA'!$I$42</definedName>
    <definedName name="REL06">'RA'!$I$45</definedName>
    <definedName name="RET04">'UM 2A PARTE'!$I$161</definedName>
    <definedName name="RET05">'UM 2A PARTE'!$I$162</definedName>
    <definedName name="RET06">'UM 2A PARTE'!$I$160</definedName>
    <definedName name="RET07">'UM 2A PARTE'!$I$158</definedName>
    <definedName name="RET08">'UM 2A PARTE'!$I$159</definedName>
    <definedName name="RFM01">'UM 2A PARTE'!$I$273</definedName>
    <definedName name="RFM02">'UM 2A PARTE'!$I$274</definedName>
    <definedName name="RMP01">'RA'!$I$46</definedName>
    <definedName name="RMP02">'RA'!$I$49</definedName>
    <definedName name="RMP03">'RA'!$I$47</definedName>
    <definedName name="RMP04">'RA'!$I$50</definedName>
    <definedName name="RMP05">'RA'!$I$48</definedName>
    <definedName name="RMP06">'RA'!$I$51</definedName>
    <definedName name="RNL03">'UM 2A PARTE'!$I$254</definedName>
    <definedName name="RNL04">'UM 2A PARTE'!$I$255</definedName>
    <definedName name="RNL05">'UM 2A PARTE'!$I$256</definedName>
    <definedName name="RNL06">'UM 2A PARTE'!$I$250</definedName>
    <definedName name="RNL07">'UM 2A PARTE'!$I$251</definedName>
    <definedName name="RNL08">'UM 2A PARTE'!$I$252</definedName>
    <definedName name="RNL09">'UM 2A PARTE'!$I$253</definedName>
    <definedName name="RPB01">'UM 1A PARTE'!$G$328</definedName>
    <definedName name="RPB02">'UM 1A PARTE'!$G$329</definedName>
    <definedName name="RPB03">'UM 1A PARTE'!$G$330</definedName>
    <definedName name="SBE01">'UM 2A PARTE'!$I$22</definedName>
    <definedName name="SBE02">'UM 2A PARTE'!$I$23</definedName>
    <definedName name="SBE06">'UM 2A PARTE'!$I$25</definedName>
    <definedName name="SBE07">'UM 2A PARTE'!$I$26</definedName>
    <definedName name="SBE11">'UM 2A PARTE'!$I$28</definedName>
    <definedName name="SBE15">'UM 2A PARTE'!$I$30</definedName>
    <definedName name="SBE19">'UM 2A PARTE'!$I$35</definedName>
    <definedName name="SBE20">'UM 2A PARTE'!$I$36</definedName>
    <definedName name="SBE22">'UM 2A PARTE'!$I$37</definedName>
    <definedName name="SBE23">'UM 2A PARTE'!$I$41</definedName>
    <definedName name="SBE24">'UM 2A PARTE'!$I$32</definedName>
    <definedName name="SBE25">'UM 2A PARTE'!$I$33</definedName>
    <definedName name="SBE29">'UM 2A PARTE'!$I$24</definedName>
    <definedName name="SBE30">'UM 2A PARTE'!$I$27</definedName>
    <definedName name="SBE31">'UM 2A PARTE'!$I$29</definedName>
    <definedName name="SBE32">'UM 2A PARTE'!$I$31</definedName>
    <definedName name="SBE33">'UM 2A PARTE'!$I$34</definedName>
    <definedName name="SBE34">'UM 2A PARTE'!$I$18</definedName>
    <definedName name="SBE35">'UM 2A PARTE'!$I$19</definedName>
    <definedName name="SBE36">'UM 2A PARTE'!$I$20</definedName>
    <definedName name="SBE37">'UM 2A PARTE'!$I$21</definedName>
    <definedName name="SBE38">'UM 2A PARTE'!$I$42</definedName>
    <definedName name="SBE39">'UM 2A PARTE'!$I$43</definedName>
    <definedName name="SBE40">'UM 2A PARTE'!$I$44</definedName>
    <definedName name="SBE41">'UM 2A PARTE'!$I$45</definedName>
    <definedName name="SBE42">'UM 2A PARTE'!$I$46</definedName>
    <definedName name="SBE43">'UM 2A PARTE'!$I$47</definedName>
    <definedName name="SBE44">'UM 2A PARTE'!$I$48</definedName>
    <definedName name="SBE45">'UM 2A PARTE'!$I$49</definedName>
    <definedName name="SBE46">'UM 2A PARTE'!$I$50</definedName>
    <definedName name="SBE48">'UM 2A PARTE'!$I$38</definedName>
    <definedName name="SBE49">'UM 2A PARTE'!$I$39</definedName>
    <definedName name="SBE50">'UM 2A PARTE'!$I$40</definedName>
    <definedName name="SBI09">'UM 1A PARTE'!$G$486</definedName>
    <definedName name="SBI10">'UM 1A PARTE'!$G$487</definedName>
    <definedName name="SBI12">'UM 1A PARTE'!$G$489</definedName>
    <definedName name="SBI13">'UM 1A PARTE'!$G$490</definedName>
    <definedName name="SBI14">'UM 1A PARTE'!$G$491</definedName>
    <definedName name="SBI15">'UM 1A PARTE'!$G$495</definedName>
    <definedName name="SBI16">'UM 1A PARTE'!$G$496</definedName>
    <definedName name="SBI17">'UM 1A PARTE'!$G$497</definedName>
    <definedName name="SBI18">'UM 1A PARTE'!$G$498</definedName>
    <definedName name="SBI19">'UM 1A PARTE'!$G$499</definedName>
    <definedName name="SBI20">'UM 1A PARTE'!$G$500</definedName>
    <definedName name="SBI21">'UM 1A PARTE'!$G$501</definedName>
    <definedName name="SBI22">'UM 1A PARTE'!$G$502</definedName>
    <definedName name="SBI23">'UM 1A PARTE'!$G$503</definedName>
    <definedName name="SBI24">'UM 1A PARTE'!$G$504</definedName>
    <definedName name="SBI25">'UM 1A PARTE'!$G$505</definedName>
    <definedName name="SBI26">'UM 1A PARTE'!$G$506</definedName>
    <definedName name="SBI27">'UM 1A PARTE'!$G$507</definedName>
    <definedName name="SBI28">'UM 1A PARTE'!$G$472</definedName>
    <definedName name="SBI29">'UM 1A PARTE'!$G$473</definedName>
    <definedName name="SBI30">'UM 1A PARTE'!$G$476</definedName>
    <definedName name="SBI31">'UM 1A PARTE'!$G$477</definedName>
    <definedName name="SBI32">'UM 1A PARTE'!$G$480</definedName>
    <definedName name="SBI33">'UM 1A PARTE'!$G$481</definedName>
    <definedName name="SBI34">'UM 1A PARTE'!$G$484</definedName>
    <definedName name="SBI35">'UM 1A PARTE'!$G$485</definedName>
    <definedName name="SBI36">'UM 1A PARTE'!$G$470</definedName>
    <definedName name="SBI37">'UM 1A PARTE'!$G$471</definedName>
    <definedName name="SBI38">'UM 1A PARTE'!$G$474</definedName>
    <definedName name="SBI39">'UM 1A PARTE'!$G$475</definedName>
    <definedName name="SBI40">'UM 1A PARTE'!$G$478</definedName>
    <definedName name="SBI41">'UM 1A PARTE'!$G$479</definedName>
    <definedName name="SBI42">'UM 1A PARTE'!$G$482</definedName>
    <definedName name="SBI43">'UM 1A PARTE'!$G$483</definedName>
    <definedName name="SBI44">'UM 1A PARTE'!$G$488</definedName>
    <definedName name="SBI46">'UM 1A PARTE'!$G$492</definedName>
    <definedName name="SBI47">'UM 1A PARTE'!$G$493</definedName>
    <definedName name="SBI48">'UM 1A PARTE'!$G$494</definedName>
    <definedName name="SEC08">'UM 2A PARTE'!$I$302</definedName>
    <definedName name="SEC09">'UM 2A PARTE'!$I$303</definedName>
    <definedName name="SEC10">'UM 2A PARTE'!$I$304</definedName>
    <definedName name="SEC12">'UM 2A PARTE'!$I$300</definedName>
    <definedName name="SEC13">'UM 2A PARTE'!$I$297</definedName>
    <definedName name="SEC14">'UM 2A PARTE'!$I$298</definedName>
    <definedName name="SEC15">'UM 2A PARTE'!$I$299</definedName>
    <definedName name="SEC16">'UM 2A PARTE'!$I$301</definedName>
    <definedName name="SES05">'UM 2A PARTE'!$I$329</definedName>
    <definedName name="SES06">'UM 2A PARTE'!$I$330</definedName>
    <definedName name="SES09">'UM 2A PARTE'!$I$332</definedName>
    <definedName name="SES11">'UM 2A PARTE'!$I$331</definedName>
    <definedName name="SES12">'UM 2A PARTE'!$I$333</definedName>
    <definedName name="SES13">'UM 2A PARTE'!$I$334</definedName>
    <definedName name="SES14">'UM 2A PARTE'!$I$338</definedName>
    <definedName name="SES15">'UM 2A PARTE'!$I$340</definedName>
    <definedName name="SES16">'UM 2A PARTE'!$I$344</definedName>
    <definedName name="SES17">'UM 2A PARTE'!$I$335</definedName>
    <definedName name="SES18">'UM 2A PARTE'!$I$336</definedName>
    <definedName name="SES19">'UM 2A PARTE'!$I$337</definedName>
    <definedName name="SES20">'UM 2A PARTE'!$I$339</definedName>
    <definedName name="SES21">'UM 2A PARTE'!$I$341</definedName>
    <definedName name="SES22">'UM 2A PARTE'!$I$342</definedName>
    <definedName name="SES23">'UM 2A PARTE'!$I$343</definedName>
    <definedName name="SMA02">'UM 1A PARTE'!$G$508</definedName>
    <definedName name="SMA03">'UM 1A PARTE'!$G$509</definedName>
    <definedName name="SMA04">'UM 1A PARTE'!$G$512</definedName>
    <definedName name="SMA06">'UM 1A PARTE'!$G$513</definedName>
    <definedName name="SMA07">'UM 1A PARTE'!$G$514</definedName>
    <definedName name="SMA08">'UM 1A PARTE'!$G$517</definedName>
    <definedName name="SMA09">'UM 1A PARTE'!$G$510</definedName>
    <definedName name="SMA10">'UM 1A PARTE'!$G$511</definedName>
    <definedName name="SMA11">'UM 1A PARTE'!$G$515</definedName>
    <definedName name="SMA12">'UM 1A PARTE'!$G$516</definedName>
    <definedName name="SPI01">'TARJETAS'!$I$63</definedName>
    <definedName name="SPI02">'TARJETAS'!$I$64</definedName>
    <definedName name="SPI03">'TARJETAS'!$I$65</definedName>
    <definedName name="SPI04">'TARJETAS'!$I$66</definedName>
    <definedName name="SPI05">'TARJETAS'!$I$67</definedName>
    <definedName name="SPI06">'TARJETAS'!$I$68</definedName>
    <definedName name="SPI07">'TARJETAS'!$I$69</definedName>
    <definedName name="SPI08">'TARJETAS'!$I$70</definedName>
    <definedName name="SPI09">'TARJETAS'!$I$71</definedName>
    <definedName name="SPI10">'TARJETAS'!$I$72</definedName>
    <definedName name="SPI11">'TARJETAS'!$I$73</definedName>
    <definedName name="SPI12">'TARJETAS'!$I$74</definedName>
    <definedName name="SPI13">'TARJETAS'!$I$75</definedName>
    <definedName name="SPI14">'TARJETAS'!$I$76</definedName>
    <definedName name="SPI15">'TARJETAS'!$I$77</definedName>
    <definedName name="SPI16">'TARJETAS'!$I$78</definedName>
    <definedName name="TDT01">'UM 1A PARTE'!$G$464</definedName>
    <definedName name="TDT02">'UM 1A PARTE'!$G$465</definedName>
    <definedName name="TEM01">'TM'!$I$8</definedName>
    <definedName name="TEM02">'TM'!$I$9</definedName>
    <definedName name="TEM03">'TM'!$I$10</definedName>
    <definedName name="TEM04">'TM'!$I$11</definedName>
    <definedName name="TEM05">'TM'!$I$12</definedName>
    <definedName name="TEM06">'TM'!$I$13</definedName>
    <definedName name="TEM07">'TM'!$I$17</definedName>
    <definedName name="TEM08">'TM'!$I$18</definedName>
    <definedName name="TEM09">'TM'!$I$19</definedName>
    <definedName name="TEM10">'TM'!$I$21</definedName>
    <definedName name="TEM11">'TM'!$I$22</definedName>
    <definedName name="TEM12">'TM'!$I$23</definedName>
    <definedName name="TEM13">'TM'!$I$14</definedName>
    <definedName name="TEM14">'TM'!$I$15</definedName>
    <definedName name="TEM15">'TM'!$I$16</definedName>
    <definedName name="TEM16">'TM'!$I$20</definedName>
    <definedName name="TPA01">'UM 2A PARTE'!$I$82</definedName>
    <definedName name="TPA02">'UM 2A PARTE'!$I$83</definedName>
    <definedName name="TPA03">'UM 2A PARTE'!$I$84</definedName>
    <definedName name="TPA04">'UM 2A PARTE'!$I$85</definedName>
    <definedName name="TPE01">'UM 2A PARTE'!$I$110</definedName>
    <definedName name="TPE02">'UM 2A PARTE'!$I$111</definedName>
    <definedName name="TPE03">'UM 2A PARTE'!$I$112</definedName>
    <definedName name="TPE04">'UM 2A PARTE'!$I$113</definedName>
    <definedName name="TPR01">'FU'!$J$255</definedName>
    <definedName name="TPR03">'UM 2A PARTE'!$I$345</definedName>
    <definedName name="TPR04">'UM 2A PARTE'!$I$346</definedName>
    <definedName name="TPR06">'UM 2A PARTE'!$I$347</definedName>
    <definedName name="TPR08">'UM 2A PARTE'!$I$353</definedName>
    <definedName name="TPR10">'UM 2A PARTE'!$I$357</definedName>
    <definedName name="TPR11">'FU'!$J$259</definedName>
    <definedName name="TPR12">'FU'!$J$260</definedName>
    <definedName name="TPR13">'FU'!$J$261</definedName>
    <definedName name="TPR14">'FU'!$J$262</definedName>
    <definedName name="TPR15">'FU'!$J$263</definedName>
    <definedName name="TPR16">'FU'!$J$265</definedName>
    <definedName name="TPR17">'FU'!$J$266</definedName>
    <definedName name="TPR18">'FU'!$J$267</definedName>
    <definedName name="TPR19">'FU'!$J$274</definedName>
    <definedName name="TPR20">'FU'!$J$275</definedName>
    <definedName name="TPR22">'FU'!$J$276</definedName>
    <definedName name="TPR23">'FU'!$J$277</definedName>
    <definedName name="TPR24">'FU'!$J$278</definedName>
    <definedName name="TPR25">'UM 2A PARTE'!$I$348</definedName>
    <definedName name="TPR26">'UM 2A PARTE'!$I$349</definedName>
    <definedName name="TPR27">'UM 2A PARTE'!$I$354</definedName>
    <definedName name="TPR28">'UM 2A PARTE'!$I$355</definedName>
    <definedName name="TPR29">'FU'!$J$256</definedName>
    <definedName name="TPR30">'FU'!$J$258</definedName>
    <definedName name="TPR31">'FU'!$J$257</definedName>
    <definedName name="TPR33">'FU'!$J$264</definedName>
    <definedName name="TPR34">'FU'!$J$268</definedName>
    <definedName name="TPR35">'FU'!$J$269</definedName>
    <definedName name="TPR36">'FU'!$J$270</definedName>
    <definedName name="TPR37">'FU'!$J$271</definedName>
    <definedName name="TPR38">'FU'!$J$272</definedName>
    <definedName name="TPR39">'FU'!$J$273</definedName>
    <definedName name="TPR40">'UM 2A PARTE'!$I$350</definedName>
    <definedName name="TPR41">'UM 2A PARTE'!$I$351</definedName>
    <definedName name="TPR42">'UM 2A PARTE'!$I$352</definedName>
    <definedName name="TPR43">'UM 2A PARTE'!$I$356</definedName>
    <definedName name="TPR44">'FU'!$J$279</definedName>
    <definedName name="TPR45">'FU'!$J$280</definedName>
    <definedName name="TPR46">'FU'!$J$281</definedName>
    <definedName name="TPR47">'UM 2A PARTE'!$I$358</definedName>
    <definedName name="TUS01">'TARJETAS'!$I$46</definedName>
    <definedName name="TUS02">'TARJETAS'!$I$47</definedName>
    <definedName name="TUS03">'TARJETAS'!$I$48</definedName>
    <definedName name="TUS04">'TARJETAS'!$I$49</definedName>
    <definedName name="TUS05">'TARJETAS'!$I$50</definedName>
    <definedName name="UCN01">'UM 1A PARTE'!$G$374</definedName>
    <definedName name="UCN02">'UM 1A PARTE'!$G$376</definedName>
    <definedName name="UCN03">'UM 1A PARTE'!$G$377</definedName>
    <definedName name="UCN04">'UM 1A PARTE'!$G$378</definedName>
    <definedName name="UCN05">'UM 1A PARTE'!$G$375</definedName>
    <definedName name="unidad">'Configura'!$E$4</definedName>
    <definedName name="VAC01">'BIOLÓGICOS IE'!$I$11</definedName>
    <definedName name="VAC02">'BIOLÓGICOS IE'!$I$12</definedName>
    <definedName name="VAC03">'BIOLÓGICOS IE'!$I$13</definedName>
    <definedName name="VAC04">'BIOLÓGICOS IE'!$I$14</definedName>
    <definedName name="VAC05">'BIOLÓGICOS IE'!$I$15</definedName>
    <definedName name="VAC06">'BIOLÓGICOS IE'!$I$16</definedName>
    <definedName name="VAC07">'BIOLÓGICOS IE'!$I$17</definedName>
    <definedName name="VAC08">'BIOLÓGICOS IE'!$I$18</definedName>
    <definedName name="VAC09">'BIOLÓGICOS IE'!$I$19</definedName>
    <definedName name="VAC10">'BIOLÓGICOS IE'!$I$20</definedName>
    <definedName name="VAC11">'BIOLÓGICOS IE'!$I$22</definedName>
    <definedName name="VAC12">'BIOLÓGICOS IE'!$I$24</definedName>
    <definedName name="VAC13">'BIOLÓGICOS IE'!$I$25</definedName>
    <definedName name="VAC14">'BIOLÓGICOS IE'!$I$26</definedName>
    <definedName name="VAC15">'BIOLÓGICOS IE'!$I$27</definedName>
    <definedName name="VAC16">'BIOLÓGICOS IE'!$I$28</definedName>
    <definedName name="VAC17">'BIOLÓGICOS IE'!$I$31</definedName>
    <definedName name="VAC18">'BIOLÓGICOS IE'!$I$32</definedName>
    <definedName name="VAC19">'BIOLÓGICOS IE'!$I$33</definedName>
    <definedName name="VAC20">'BIOLÓGICOS IE'!$I$34</definedName>
    <definedName name="VAC21">'BIOLÓGICOS IE'!$I$35</definedName>
    <definedName name="VAC22">'BIOLÓGICOS IE'!$I$36</definedName>
    <definedName name="VAC23">'BIOLÓGICOS IE'!$I$37</definedName>
    <definedName name="VAC24">'BIOLÓGICOS IE'!$I$38</definedName>
    <definedName name="VAC25">'BIOLÓGICOS IE'!$I$39</definedName>
    <definedName name="VAC26">'BIOLÓGICOS IE'!$I$40</definedName>
    <definedName name="VAC27">'BIOLÓGICOS IE'!$I$41</definedName>
    <definedName name="VAC28">'BIOLÓGICOS IE'!$I$42</definedName>
    <definedName name="VAC29">'BIOLÓGICOS IE'!$I$43</definedName>
    <definedName name="VAC30">'BIOLÓGICOS IE'!$I$44</definedName>
    <definedName name="VAC31">'BIOLÓGICOS IE'!$I$45</definedName>
    <definedName name="VAC32">'BIOLÓGICOS IE'!$I$46</definedName>
    <definedName name="VAC33">'BIOLÓGICOS IE'!$I$47</definedName>
    <definedName name="VAC34">'BIOLÓGICOS IE'!$I$48</definedName>
    <definedName name="VAC35">'BIOLÓGICOS IE'!$I$49</definedName>
    <definedName name="VAC36">'BIOLÓGICOS IE'!$I$50</definedName>
    <definedName name="VAC37">'BIOLÓGICOS IE'!$I$51</definedName>
    <definedName name="VAC38">'BIOLÓGICOS IE'!$I$52</definedName>
    <definedName name="VAC39">'BIOLÓGICOS IE'!$I$53</definedName>
    <definedName name="VAC40">'BIOLÓGICOS IE'!$I$54</definedName>
    <definedName name="VAC41">'BIOLÓGICOS IE'!$I$59</definedName>
    <definedName name="VAC42">'BIOLÓGICOS IE'!$I$60</definedName>
    <definedName name="VAC43">'BIOLÓGICOS IE'!$I$61</definedName>
    <definedName name="VAC44">'BIOLÓGICOS IE'!$I$62</definedName>
    <definedName name="VAC45">'BIOLÓGICOS IE'!$I$63</definedName>
    <definedName name="VAC46">'BIOLÓGICOS IE'!$I$64</definedName>
    <definedName name="VAC47">'BIOLÓGICOS IE'!$I$55</definedName>
    <definedName name="VAC48">'BIOLÓGICOS IE'!$I$56</definedName>
    <definedName name="VAC49">'BIOLÓGICOS IE'!$I$65</definedName>
    <definedName name="VAC50">'BIOLÓGICOS IE'!$I$66</definedName>
    <definedName name="VAC51">'BIOLÓGICOS IE'!$I$67</definedName>
    <definedName name="VAC52">'BIOLÓGICOS IE'!$I$68</definedName>
    <definedName name="VAC53">'BIOLÓGICOS IE'!$I$69</definedName>
    <definedName name="VAC54">'BIOLÓGICOS IE'!$I$70</definedName>
    <definedName name="VAC55">'BIOLÓGICOS IE'!$I$57</definedName>
    <definedName name="VAC56">'BIOLÓGICOS IE'!$I$58</definedName>
    <definedName name="VAC57">'BIOLÓGICOS IE'!$I$71</definedName>
    <definedName name="VAC58">'BIOLÓGICOS IE'!$I$72</definedName>
    <definedName name="VAC59">'BIOLÓGICOS IE'!$I$73</definedName>
    <definedName name="VAC60">'BIOLÓGICOS IE'!$I$74</definedName>
    <definedName name="VAC61">'BIOLÓGICOS IE'!$I$75</definedName>
    <definedName name="VAC62">'BIOLÓGICOS IE'!$I$76</definedName>
    <definedName name="VAC63">'BIOLÓGICOS IE'!$I$77</definedName>
    <definedName name="VAC64">'BIOLÓGICOS IE'!$I$21</definedName>
    <definedName name="VAC65">'BIOLÓGICOS IE'!$I$29</definedName>
    <definedName name="VAC66">'BIOLÓGICOS IE'!$I$30</definedName>
    <definedName name="VAC67">'BIOLÓGICOS IE'!$I$79</definedName>
    <definedName name="VAC68">'BIOLÓGICOS IE'!$I$80</definedName>
    <definedName name="VAC69">'BIOLÓGICOS IE'!$I$81</definedName>
    <definedName name="VAC70">'BIOLÓGICOS IE'!$I$82</definedName>
    <definedName name="VAC71">'BIOLÓGICOS IE'!$I$83</definedName>
    <definedName name="VDC01">'UM 1A PARTE'!$G$362</definedName>
    <definedName name="VEA01">'UM 2A PARTE'!$I$257</definedName>
    <definedName name="VEA02">'UM 2A PARTE'!$I$258</definedName>
    <definedName name="VEA03">'UM 2A PARTE'!$I$259</definedName>
    <definedName name="VEA04">'UM 2A PARTE'!$I$261</definedName>
    <definedName name="VEC01">'UM 2A PARTE'!$I$12</definedName>
    <definedName name="VEC02">'UM 2A PARTE'!$I$13</definedName>
    <definedName name="VEC03">'UM 2A PARTE'!$I$14</definedName>
    <definedName name="VIO01">'UM 1A PARTE'!$G$201</definedName>
    <definedName name="VIO02">'UM 1A PARTE'!$G$202</definedName>
    <definedName name="VIO03">'UM 2A PARTE'!$I$9</definedName>
    <definedName name="VPC01">'UM 1A PARTE'!$G$361</definedName>
    <definedName name="VPC02">'UM 2A PARTE'!$I$11</definedName>
    <definedName name="VSB01">'UM 1A PARTE'!$G$271</definedName>
    <definedName name="VSB02">'UM 1A PARTE'!$G$272</definedName>
    <definedName name="ZOA03">'UM 2A PARTE'!$I$17</definedName>
    <definedName name="ZOA04">'UM 2A PARTE'!$I$15</definedName>
    <definedName name="ZOA05">'UM 2A PARTE'!$I$16</definedName>
    <definedName name="ZOB07">'UM 2A PARTE'!$I$147</definedName>
    <definedName name="ZOB08">'UM 2A PARTE'!$I$148</definedName>
    <definedName name="ZOB09">'UM 2A PARTE'!$I$149</definedName>
    <definedName name="ZOB12">'UM 2A PARTE'!$I$143</definedName>
    <definedName name="ZOB13">'UM 2A PARTE'!$I$144</definedName>
    <definedName name="ZOB14">'UM 2A PARTE'!$I$145</definedName>
    <definedName name="ZOB15">'UM 2A PARTE'!$I$146</definedName>
    <definedName name="ZOB20">'UM 2A PARTE'!$I$150</definedName>
    <definedName name="ZOC02">'UM 2A PARTE'!$I$154</definedName>
    <definedName name="ZOC03">'UM 2A PARTE'!$I$155</definedName>
    <definedName name="ZOR05">'UM 2A PARTE'!$I$262</definedName>
    <definedName name="ZOR06">'UM 2A PARTE'!$I$263</definedName>
    <definedName name="ZOR07">'UM 2A PARTE'!$I$264</definedName>
    <definedName name="ZOR08">'UM 2A PARTE'!$I$265</definedName>
    <definedName name="ZOR09">'UM 2A PARTE'!$I$266</definedName>
    <definedName name="ZOR10">'UM 2A PARTE'!$I$267</definedName>
    <definedName name="ZOR11">'UM 2A PARTE'!$I$268</definedName>
    <definedName name="ZOR12">'UM 2A PARTE'!$I$269</definedName>
    <definedName name="ZOR13">'UM 2A PARTE'!$I$270</definedName>
    <definedName name="ZOR14">'UM 2A PARTE'!$I$271</definedName>
    <definedName name="ZOR15">'UM 2A PARTE'!$I$272</definedName>
    <definedName name="ZTC04">'UM 2A PARTE'!$I$152</definedName>
    <definedName name="ZTC05">'UM 2A PARTE'!$I$153</definedName>
    <definedName name="ZTC08">'UM 2A PARTE'!$I$151</definedName>
  </definedNames>
  <calcPr fullCalcOnLoad="1"/>
</workbook>
</file>

<file path=xl/sharedStrings.xml><?xml version="1.0" encoding="utf-8"?>
<sst xmlns="http://schemas.openxmlformats.org/spreadsheetml/2006/main" count="6413" uniqueCount="3275">
  <si>
    <t xml:space="preserve">Año: </t>
  </si>
  <si>
    <t>Total</t>
  </si>
  <si>
    <t>Consulta</t>
  </si>
  <si>
    <t>Mujeres</t>
  </si>
  <si>
    <t>Primera vez</t>
  </si>
  <si>
    <t>CON01</t>
  </si>
  <si>
    <t>&lt; 1 año</t>
  </si>
  <si>
    <t>CON02</t>
  </si>
  <si>
    <t>1 año</t>
  </si>
  <si>
    <t>CON03</t>
  </si>
  <si>
    <t>2-4 años</t>
  </si>
  <si>
    <t>CON04</t>
  </si>
  <si>
    <t>5-9 años</t>
  </si>
  <si>
    <t>CON05</t>
  </si>
  <si>
    <t>10-14 años</t>
  </si>
  <si>
    <t>CON06</t>
  </si>
  <si>
    <t>15-19 años</t>
  </si>
  <si>
    <t>CON07</t>
  </si>
  <si>
    <t>20-29 años</t>
  </si>
  <si>
    <t>CON08</t>
  </si>
  <si>
    <t>30-49 años</t>
  </si>
  <si>
    <t>CON09</t>
  </si>
  <si>
    <t>50-59 años</t>
  </si>
  <si>
    <t>CON10</t>
  </si>
  <si>
    <t>60 y más años</t>
  </si>
  <si>
    <t>Subsecuente</t>
  </si>
  <si>
    <t>CON11</t>
  </si>
  <si>
    <t>CON12</t>
  </si>
  <si>
    <t>CON13</t>
  </si>
  <si>
    <t>CON14</t>
  </si>
  <si>
    <t>CON15</t>
  </si>
  <si>
    <t>CON16</t>
  </si>
  <si>
    <t>CON17</t>
  </si>
  <si>
    <t>CON18</t>
  </si>
  <si>
    <t>CON19</t>
  </si>
  <si>
    <t>CON20</t>
  </si>
  <si>
    <t>Hombres</t>
  </si>
  <si>
    <t>CON21</t>
  </si>
  <si>
    <t>CON22</t>
  </si>
  <si>
    <t>CON23</t>
  </si>
  <si>
    <t>CON24</t>
  </si>
  <si>
    <t>CON25</t>
  </si>
  <si>
    <t>CON26</t>
  </si>
  <si>
    <t>CON27</t>
  </si>
  <si>
    <t>CON28</t>
  </si>
  <si>
    <t>CON29</t>
  </si>
  <si>
    <t>CON30</t>
  </si>
  <si>
    <t>CON31</t>
  </si>
  <si>
    <t>CON32</t>
  </si>
  <si>
    <t>CON33</t>
  </si>
  <si>
    <t>CON34</t>
  </si>
  <si>
    <t>CON35</t>
  </si>
  <si>
    <t>CON36</t>
  </si>
  <si>
    <t>CON37</t>
  </si>
  <si>
    <t>CON38</t>
  </si>
  <si>
    <t>CON39</t>
  </si>
  <si>
    <t>CON40</t>
  </si>
  <si>
    <t>Variable</t>
  </si>
  <si>
    <t>DHB01</t>
  </si>
  <si>
    <t>IMSS</t>
  </si>
  <si>
    <t>DHB02</t>
  </si>
  <si>
    <t>ISSSTE</t>
  </si>
  <si>
    <t>DHB03</t>
  </si>
  <si>
    <t>Otras</t>
  </si>
  <si>
    <t>CES01</t>
  </si>
  <si>
    <t>Cirugía</t>
  </si>
  <si>
    <t>CES02</t>
  </si>
  <si>
    <t>Medicina Interna</t>
  </si>
  <si>
    <t>CES03</t>
  </si>
  <si>
    <t>Pediatría</t>
  </si>
  <si>
    <t>CES04</t>
  </si>
  <si>
    <t>Ginecoobstetricia</t>
  </si>
  <si>
    <t>CES05</t>
  </si>
  <si>
    <t>Oftalmología</t>
  </si>
  <si>
    <t>CES06</t>
  </si>
  <si>
    <t>Otorrinolaringología</t>
  </si>
  <si>
    <t>CES07</t>
  </si>
  <si>
    <t>Traumatología y Ortopedia</t>
  </si>
  <si>
    <t>CES08</t>
  </si>
  <si>
    <t>Psiquiatría</t>
  </si>
  <si>
    <t>CES09</t>
  </si>
  <si>
    <t>Otras especialidades</t>
  </si>
  <si>
    <t>CES10</t>
  </si>
  <si>
    <t>CES11</t>
  </si>
  <si>
    <t>CES12</t>
  </si>
  <si>
    <t>CES13</t>
  </si>
  <si>
    <t>CES14</t>
  </si>
  <si>
    <t>CES15</t>
  </si>
  <si>
    <t>CES16</t>
  </si>
  <si>
    <t>CES17</t>
  </si>
  <si>
    <t>CES18</t>
  </si>
  <si>
    <t>CPA01</t>
  </si>
  <si>
    <t>CPA02</t>
  </si>
  <si>
    <t>CPA03</t>
  </si>
  <si>
    <t>CPA04</t>
  </si>
  <si>
    <t>CPA05</t>
  </si>
  <si>
    <t>CPA06</t>
  </si>
  <si>
    <t>CPA07</t>
  </si>
  <si>
    <t>CPA08</t>
  </si>
  <si>
    <t>CPA09</t>
  </si>
  <si>
    <t>CPA10</t>
  </si>
  <si>
    <t>CPA11</t>
  </si>
  <si>
    <t>CPA12</t>
  </si>
  <si>
    <t>CPA13</t>
  </si>
  <si>
    <t>CPA14</t>
  </si>
  <si>
    <t>CPA15</t>
  </si>
  <si>
    <t>CPA16</t>
  </si>
  <si>
    <t>CPA17</t>
  </si>
  <si>
    <t>CPA18</t>
  </si>
  <si>
    <t>CPA19</t>
  </si>
  <si>
    <t>CPA20</t>
  </si>
  <si>
    <t>Salud reproductiva</t>
  </si>
  <si>
    <t>Consulta embarazadas</t>
  </si>
  <si>
    <t>EMB01</t>
  </si>
  <si>
    <t>Primera vez 1er. Trimestre gestacional</t>
  </si>
  <si>
    <t>EMB02</t>
  </si>
  <si>
    <t>Primera vez 2do. Trimestre gestacional</t>
  </si>
  <si>
    <t>EMB03</t>
  </si>
  <si>
    <t xml:space="preserve">Primera vez 3er. Trimestre gestacional </t>
  </si>
  <si>
    <t>EMB04</t>
  </si>
  <si>
    <t xml:space="preserve">Subsecuente 1er. Trimestre gestacional </t>
  </si>
  <si>
    <t>EMB05</t>
  </si>
  <si>
    <t>Subsecuente 2do. Trimestre gestacional</t>
  </si>
  <si>
    <t>EMB06</t>
  </si>
  <si>
    <t>Subsecuente 3er. Trimestre gestacional</t>
  </si>
  <si>
    <t>EMA01</t>
  </si>
  <si>
    <t xml:space="preserve">Primera vez adolescentes &lt; 15 años </t>
  </si>
  <si>
    <t>EMA02</t>
  </si>
  <si>
    <t>EMA03</t>
  </si>
  <si>
    <t>Subsecuente adolescentes &lt; 15 años</t>
  </si>
  <si>
    <t>EMA04</t>
  </si>
  <si>
    <t>EAR01</t>
  </si>
  <si>
    <t xml:space="preserve">Primera vez alto riesgo </t>
  </si>
  <si>
    <t>EMT01</t>
  </si>
  <si>
    <t>Embarazada con diagnóstico de DM</t>
  </si>
  <si>
    <t>Embarazada con diagnóstico de infección urinaria</t>
  </si>
  <si>
    <t>Análisis</t>
  </si>
  <si>
    <t>EMT02</t>
  </si>
  <si>
    <t xml:space="preserve">Prescripción ácido fólico </t>
  </si>
  <si>
    <t>EMT03</t>
  </si>
  <si>
    <t>Preeclampsia/Eclampsia</t>
  </si>
  <si>
    <t>EMT04</t>
  </si>
  <si>
    <t>Hemorragia en embarazadas</t>
  </si>
  <si>
    <t>EMT05</t>
  </si>
  <si>
    <t>Referencias por embarazo alto riesgo</t>
  </si>
  <si>
    <t>Puérperas</t>
  </si>
  <si>
    <t>PUE01</t>
  </si>
  <si>
    <t>Primera vez &lt; 20 años</t>
  </si>
  <si>
    <t>PUE02</t>
  </si>
  <si>
    <t>Primera vez 20 años y más</t>
  </si>
  <si>
    <t>PUE03</t>
  </si>
  <si>
    <t>Subsecuente  &lt; 20 años</t>
  </si>
  <si>
    <t>PUE04</t>
  </si>
  <si>
    <t>Subsecuente 20 años y más</t>
  </si>
  <si>
    <t>PUE05</t>
  </si>
  <si>
    <t>Primera vez Infección puerperal</t>
  </si>
  <si>
    <t>MEN01</t>
  </si>
  <si>
    <t>Terapia  hormonal</t>
  </si>
  <si>
    <t>MEN02</t>
  </si>
  <si>
    <t>Peri y postmenopausia Primera vez</t>
  </si>
  <si>
    <t>MEN03</t>
  </si>
  <si>
    <t>Peri y postmenopausia Subsecuente</t>
  </si>
  <si>
    <t>ITS05</t>
  </si>
  <si>
    <t>Preservativos repartidos</t>
  </si>
  <si>
    <t>Planificación familiar</t>
  </si>
  <si>
    <t>PFC01</t>
  </si>
  <si>
    <t>Oral &lt; 20 años</t>
  </si>
  <si>
    <t>PFC02</t>
  </si>
  <si>
    <t>Inyectable mensual &lt; 20 años</t>
  </si>
  <si>
    <t>PFC03</t>
  </si>
  <si>
    <t>Inyectable bimestral &lt; 20 años</t>
  </si>
  <si>
    <t>PFC04</t>
  </si>
  <si>
    <t>Implante subdérmico &lt; 20 años</t>
  </si>
  <si>
    <t>PFC05</t>
  </si>
  <si>
    <t xml:space="preserve">DIU &lt; 20 años </t>
  </si>
  <si>
    <t>PFC06</t>
  </si>
  <si>
    <t>Quirúrgico &lt; 20 años</t>
  </si>
  <si>
    <t>PFC07</t>
  </si>
  <si>
    <t xml:space="preserve">Preservativo &lt; 20 años </t>
  </si>
  <si>
    <t>DIU medicado &lt; 20 años</t>
  </si>
  <si>
    <t>Parche dérmico &lt; 20 años</t>
  </si>
  <si>
    <t>Anticoncepción de emergencia &lt; 20 años</t>
  </si>
  <si>
    <t>PFC08</t>
  </si>
  <si>
    <t xml:space="preserve">Otro método &lt; 20 años </t>
  </si>
  <si>
    <t>PFC10</t>
  </si>
  <si>
    <t>PFC11</t>
  </si>
  <si>
    <t>PFC12</t>
  </si>
  <si>
    <t>PFC13</t>
  </si>
  <si>
    <t>Implante subdérmico 20 años y más</t>
  </si>
  <si>
    <t>PFC14</t>
  </si>
  <si>
    <t>PFC15</t>
  </si>
  <si>
    <t>PFC16</t>
  </si>
  <si>
    <t>Parche dérmico 20 años y más</t>
  </si>
  <si>
    <t>Anticoncepción de emergencia 20 años y más</t>
  </si>
  <si>
    <t>PFC17</t>
  </si>
  <si>
    <t>PFC19</t>
  </si>
  <si>
    <t>PFC20</t>
  </si>
  <si>
    <t>Indígenas</t>
  </si>
  <si>
    <t>PFN01</t>
  </si>
  <si>
    <t>Oral</t>
  </si>
  <si>
    <t>PFN02</t>
  </si>
  <si>
    <t>Inyectable mensual</t>
  </si>
  <si>
    <t>PFN03</t>
  </si>
  <si>
    <t>Inyectable bimestral</t>
  </si>
  <si>
    <t>PFN04</t>
  </si>
  <si>
    <t>Implante subdérmico</t>
  </si>
  <si>
    <t>PFN05</t>
  </si>
  <si>
    <t>DIU</t>
  </si>
  <si>
    <t>PFN06</t>
  </si>
  <si>
    <t>Quirúrgico</t>
  </si>
  <si>
    <t>PFN07</t>
  </si>
  <si>
    <t>Preservativo</t>
  </si>
  <si>
    <t>PFN08</t>
  </si>
  <si>
    <t>Otro método</t>
  </si>
  <si>
    <t>PFN09</t>
  </si>
  <si>
    <t>PFM01</t>
  </si>
  <si>
    <t>PFM02</t>
  </si>
  <si>
    <t>PFM03</t>
  </si>
  <si>
    <t>PFM04</t>
  </si>
  <si>
    <t>PFM05</t>
  </si>
  <si>
    <t>PFM06</t>
  </si>
  <si>
    <t>DIU medicado</t>
  </si>
  <si>
    <t>Parche dérmico</t>
  </si>
  <si>
    <t>Anticoncepción de emergencia</t>
  </si>
  <si>
    <t>Hasta 28 días</t>
  </si>
  <si>
    <t>29 días a 11 meses</t>
  </si>
  <si>
    <t>CNS02</t>
  </si>
  <si>
    <t>CNS03</t>
  </si>
  <si>
    <t xml:space="preserve">2-4 años </t>
  </si>
  <si>
    <t>28 días a 11 meses</t>
  </si>
  <si>
    <t>CNS05</t>
  </si>
  <si>
    <t>CNS06</t>
  </si>
  <si>
    <t>Obesidad y sobrepeso</t>
  </si>
  <si>
    <t>Desnutrición leve</t>
  </si>
  <si>
    <t>Desnutrición moderada</t>
  </si>
  <si>
    <t>Desnutrición grave</t>
  </si>
  <si>
    <t>Salud del niño &lt; 5 años</t>
  </si>
  <si>
    <t>Plan A</t>
  </si>
  <si>
    <t>EDA01</t>
  </si>
  <si>
    <t>EDA02</t>
  </si>
  <si>
    <t>EDA03</t>
  </si>
  <si>
    <t>Plan B</t>
  </si>
  <si>
    <t>EDA04</t>
  </si>
  <si>
    <t>EDA05</t>
  </si>
  <si>
    <t>EDA06</t>
  </si>
  <si>
    <t>EDA07</t>
  </si>
  <si>
    <t>EDA08</t>
  </si>
  <si>
    <t>EDA09</t>
  </si>
  <si>
    <t>EDA10</t>
  </si>
  <si>
    <t>EDA11</t>
  </si>
  <si>
    <t>EDA12</t>
  </si>
  <si>
    <t>EDA13</t>
  </si>
  <si>
    <t>EDA14</t>
  </si>
  <si>
    <t>EDA15</t>
  </si>
  <si>
    <t>EDA19</t>
  </si>
  <si>
    <t>Deshidratados recuperados</t>
  </si>
  <si>
    <t>VSO</t>
  </si>
  <si>
    <t>EDA20</t>
  </si>
  <si>
    <t>EDA21</t>
  </si>
  <si>
    <t>EDA22</t>
  </si>
  <si>
    <t>En promoción</t>
  </si>
  <si>
    <t>Infección respiratoria aguda</t>
  </si>
  <si>
    <t>Sintomático</t>
  </si>
  <si>
    <t>IRA01</t>
  </si>
  <si>
    <t>1 a 4 años</t>
  </si>
  <si>
    <t>Antibiótico</t>
  </si>
  <si>
    <t>IRA04</t>
  </si>
  <si>
    <t>IRA07</t>
  </si>
  <si>
    <t>IRA10</t>
  </si>
  <si>
    <t>NEM01</t>
  </si>
  <si>
    <t>Primera vez neumonía</t>
  </si>
  <si>
    <t>NEM02</t>
  </si>
  <si>
    <t>Subsecuente neumonía</t>
  </si>
  <si>
    <t>Referencias</t>
  </si>
  <si>
    <t>REI01</t>
  </si>
  <si>
    <t>Por IRA</t>
  </si>
  <si>
    <t>REI02</t>
  </si>
  <si>
    <t>Por neumonía</t>
  </si>
  <si>
    <t>Vectores</t>
  </si>
  <si>
    <t>VPC01</t>
  </si>
  <si>
    <t>Consultas</t>
  </si>
  <si>
    <t>VDC01</t>
  </si>
  <si>
    <t xml:space="preserve">Consultas </t>
  </si>
  <si>
    <t>VEA01</t>
  </si>
  <si>
    <t>VEA02</t>
  </si>
  <si>
    <t>VEA03</t>
  </si>
  <si>
    <t>Promoción de la salud</t>
  </si>
  <si>
    <t>ALV01</t>
  </si>
  <si>
    <t>&lt; 1 mes</t>
  </si>
  <si>
    <t>ALV02</t>
  </si>
  <si>
    <t>1 mes a 4 años</t>
  </si>
  <si>
    <t>ALV03</t>
  </si>
  <si>
    <t>5 a 9 años</t>
  </si>
  <si>
    <t>ALV04</t>
  </si>
  <si>
    <t>10 a 19 años</t>
  </si>
  <si>
    <t>ALV05</t>
  </si>
  <si>
    <t>20 a 59 años mujeres</t>
  </si>
  <si>
    <t>ALV06</t>
  </si>
  <si>
    <t>20 a 59 años hombres</t>
  </si>
  <si>
    <t>ALV07</t>
  </si>
  <si>
    <t>ALV08</t>
  </si>
  <si>
    <t>Embarazadas</t>
  </si>
  <si>
    <t>ALV09</t>
  </si>
  <si>
    <t>ALV10</t>
  </si>
  <si>
    <t xml:space="preserve">Migrantes </t>
  </si>
  <si>
    <t>Niñas y niños de 0 a 9 años</t>
  </si>
  <si>
    <t>Mujer de 20 a 59 años</t>
  </si>
  <si>
    <t>Hombre  de 20 a 59 años</t>
  </si>
  <si>
    <t>Mujeres y hombres de 60 años o más</t>
  </si>
  <si>
    <t>Adolescentes de 10 a 19 años</t>
  </si>
  <si>
    <t>UCN01</t>
  </si>
  <si>
    <t>UCN02</t>
  </si>
  <si>
    <t>UCN03</t>
  </si>
  <si>
    <t>UCN04</t>
  </si>
  <si>
    <t>UCN05</t>
  </si>
  <si>
    <t>AMI01</t>
  </si>
  <si>
    <t>AMI02</t>
  </si>
  <si>
    <t xml:space="preserve"> Mujer</t>
  </si>
  <si>
    <t>Positivo</t>
  </si>
  <si>
    <t>DET01</t>
  </si>
  <si>
    <t>Diabetes Mellitus</t>
  </si>
  <si>
    <t>DET02</t>
  </si>
  <si>
    <t xml:space="preserve">Hipertensión arterial </t>
  </si>
  <si>
    <t>DET03</t>
  </si>
  <si>
    <t>Obesidad</t>
  </si>
  <si>
    <t>DET04</t>
  </si>
  <si>
    <t>Dislipidemias</t>
  </si>
  <si>
    <t>DET05</t>
  </si>
  <si>
    <t>Síndrome metabólico</t>
  </si>
  <si>
    <t>DET06</t>
  </si>
  <si>
    <t xml:space="preserve">Depresión </t>
  </si>
  <si>
    <t>DET07</t>
  </si>
  <si>
    <t xml:space="preserve">Alteración de memoria </t>
  </si>
  <si>
    <t>DET09</t>
  </si>
  <si>
    <t xml:space="preserve">Sífilis </t>
  </si>
  <si>
    <t>DET11</t>
  </si>
  <si>
    <t>DET12</t>
  </si>
  <si>
    <t>DET13</t>
  </si>
  <si>
    <t>Adicciones fármacos</t>
  </si>
  <si>
    <t>DET14</t>
  </si>
  <si>
    <t xml:space="preserve">Embarazadas sanas tiras </t>
  </si>
  <si>
    <t>VIH</t>
  </si>
  <si>
    <t>Negativo</t>
  </si>
  <si>
    <t>DET16</t>
  </si>
  <si>
    <t>DET17</t>
  </si>
  <si>
    <t>DET19</t>
  </si>
  <si>
    <t>DET21</t>
  </si>
  <si>
    <t>Adicciones alcoholismo</t>
  </si>
  <si>
    <t>DET22</t>
  </si>
  <si>
    <t>Adicciones tabaquismo</t>
  </si>
  <si>
    <t>DET23</t>
  </si>
  <si>
    <t>DET24</t>
  </si>
  <si>
    <t xml:space="preserve"> Hombre</t>
  </si>
  <si>
    <t>DET25</t>
  </si>
  <si>
    <t>DET26</t>
  </si>
  <si>
    <t>DET27</t>
  </si>
  <si>
    <t>DET28</t>
  </si>
  <si>
    <t>DET29</t>
  </si>
  <si>
    <t>DET30</t>
  </si>
  <si>
    <t>DET31</t>
  </si>
  <si>
    <t>DET34</t>
  </si>
  <si>
    <t>DET35</t>
  </si>
  <si>
    <t>DET36</t>
  </si>
  <si>
    <t>DET37</t>
  </si>
  <si>
    <t>DET39</t>
  </si>
  <si>
    <t>DET40</t>
  </si>
  <si>
    <t>DET43</t>
  </si>
  <si>
    <t>DET44</t>
  </si>
  <si>
    <t>DET45</t>
  </si>
  <si>
    <t>DET46</t>
  </si>
  <si>
    <t>TDT01</t>
  </si>
  <si>
    <t>Total tiras detección en la población</t>
  </si>
  <si>
    <t>TDT02</t>
  </si>
  <si>
    <t>Total tiras control en pacientes</t>
  </si>
  <si>
    <t>Salud bucal</t>
  </si>
  <si>
    <t>CSP01</t>
  </si>
  <si>
    <t>CSP02</t>
  </si>
  <si>
    <t>CSP03</t>
  </si>
  <si>
    <t>CSP04</t>
  </si>
  <si>
    <t>CSP05</t>
  </si>
  <si>
    <t>CSP06</t>
  </si>
  <si>
    <t>CSP07</t>
  </si>
  <si>
    <t>CSP08</t>
  </si>
  <si>
    <t>CSP09</t>
  </si>
  <si>
    <t>CSP10</t>
  </si>
  <si>
    <t>CSP11</t>
  </si>
  <si>
    <t>CSP12</t>
  </si>
  <si>
    <t>CSP13</t>
  </si>
  <si>
    <t>CSP14</t>
  </si>
  <si>
    <t>CSP15</t>
  </si>
  <si>
    <t>CSP16</t>
  </si>
  <si>
    <t>CSP17</t>
  </si>
  <si>
    <t>CSP18</t>
  </si>
  <si>
    <t>CSP19</t>
  </si>
  <si>
    <t>CSP20</t>
  </si>
  <si>
    <t>Programa</t>
  </si>
  <si>
    <t>Enfermedades transmisibles</t>
  </si>
  <si>
    <t>Crónico degenerativas</t>
  </si>
  <si>
    <t>Otras enfermedades</t>
  </si>
  <si>
    <t>A sanos</t>
  </si>
  <si>
    <t>Salud mental</t>
  </si>
  <si>
    <t>CPP01</t>
  </si>
  <si>
    <t>CPP02</t>
  </si>
  <si>
    <t>CPP03</t>
  </si>
  <si>
    <t>CPP04</t>
  </si>
  <si>
    <t>CPP05</t>
  </si>
  <si>
    <t>CPP06</t>
  </si>
  <si>
    <t>CPP07</t>
  </si>
  <si>
    <t>CPP08</t>
  </si>
  <si>
    <t>CPP09</t>
  </si>
  <si>
    <t>CPP10</t>
  </si>
  <si>
    <t>CPP11</t>
  </si>
  <si>
    <t>CPP12</t>
  </si>
  <si>
    <t>CPP13</t>
  </si>
  <si>
    <t>CPP14</t>
  </si>
  <si>
    <t>REF01</t>
  </si>
  <si>
    <t>Pacientes referidos</t>
  </si>
  <si>
    <t>REF02</t>
  </si>
  <si>
    <t>Pacientes contrarreferidos</t>
  </si>
  <si>
    <t>CNM01</t>
  </si>
  <si>
    <t>Terapeuta tradicional</t>
  </si>
  <si>
    <t>Infec. urinaria</t>
  </si>
  <si>
    <t>Emergencia obstétrica</t>
  </si>
  <si>
    <t>Primera vez en el año</t>
  </si>
  <si>
    <t>Subsecuentes &lt; 20 años</t>
  </si>
  <si>
    <t>Subsecuentes 20 años y más</t>
  </si>
  <si>
    <t>Apoyo psicoemocional primera vez</t>
  </si>
  <si>
    <t>Apoyo psicoemocional subsecuente</t>
  </si>
  <si>
    <t>Material impreso entregado</t>
  </si>
  <si>
    <t>Mama</t>
  </si>
  <si>
    <t>Patología mamaria benigna  primera vez</t>
  </si>
  <si>
    <t>Patología mamaria benigna subsecuente</t>
  </si>
  <si>
    <t>Cáncer mamario primera vez</t>
  </si>
  <si>
    <t>Cáncer mamario subsecuente</t>
  </si>
  <si>
    <t>Colposcopía primera vez</t>
  </si>
  <si>
    <t>Colposcopía subsecuente</t>
  </si>
  <si>
    <t>Cáncer cervicouterino primera vez</t>
  </si>
  <si>
    <t>Cáncer cervicouterino subsecuente</t>
  </si>
  <si>
    <t>CNM02</t>
  </si>
  <si>
    <t>CSP21</t>
  </si>
  <si>
    <t>CSP22</t>
  </si>
  <si>
    <t>CSP23</t>
  </si>
  <si>
    <t>CSP24</t>
  </si>
  <si>
    <t>CSP25</t>
  </si>
  <si>
    <t>CSP26</t>
  </si>
  <si>
    <t>CSP27</t>
  </si>
  <si>
    <t>Tipo</t>
  </si>
  <si>
    <t>CSP28</t>
  </si>
  <si>
    <t>Primera vez SPSS</t>
  </si>
  <si>
    <t>Subsecuente SPSS</t>
  </si>
  <si>
    <t>CSP29</t>
  </si>
  <si>
    <t>Normal</t>
  </si>
  <si>
    <t>EMT06</t>
  </si>
  <si>
    <t>EMT07</t>
  </si>
  <si>
    <t>EMT08</t>
  </si>
  <si>
    <t>PUE09</t>
  </si>
  <si>
    <t>PUE10</t>
  </si>
  <si>
    <t>PUE11</t>
  </si>
  <si>
    <t>PUE12</t>
  </si>
  <si>
    <t>VIO01</t>
  </si>
  <si>
    <t>VIO02</t>
  </si>
  <si>
    <t>VIO03</t>
  </si>
  <si>
    <t>CAN01</t>
  </si>
  <si>
    <t>CAN02</t>
  </si>
  <si>
    <t>CAN03</t>
  </si>
  <si>
    <t>CAN04</t>
  </si>
  <si>
    <t>CAN05</t>
  </si>
  <si>
    <t>CAN06</t>
  </si>
  <si>
    <t>CAN07</t>
  </si>
  <si>
    <t>CAN08</t>
  </si>
  <si>
    <t>PFC21</t>
  </si>
  <si>
    <t>PFC22</t>
  </si>
  <si>
    <t>PFC23</t>
  </si>
  <si>
    <t>PFC24</t>
  </si>
  <si>
    <t>PFC25</t>
  </si>
  <si>
    <t>PFC26</t>
  </si>
  <si>
    <t>PFM08</t>
  </si>
  <si>
    <t>PFM09</t>
  </si>
  <si>
    <t>PFM10</t>
  </si>
  <si>
    <t>CNS07</t>
  </si>
  <si>
    <t>CNS08</t>
  </si>
  <si>
    <t>CNS09</t>
  </si>
  <si>
    <t>CNS10</t>
  </si>
  <si>
    <t>CNS11</t>
  </si>
  <si>
    <t>IRA13</t>
  </si>
  <si>
    <t>IRA14</t>
  </si>
  <si>
    <t>IRA15</t>
  </si>
  <si>
    <t>IRA16</t>
  </si>
  <si>
    <t>DET47</t>
  </si>
  <si>
    <t>DET50</t>
  </si>
  <si>
    <t>DET51</t>
  </si>
  <si>
    <t>DET52</t>
  </si>
  <si>
    <t>DET53</t>
  </si>
  <si>
    <t>DET54</t>
  </si>
  <si>
    <t>DET57</t>
  </si>
  <si>
    <t>DET58</t>
  </si>
  <si>
    <t>DET59</t>
  </si>
  <si>
    <t>DET60</t>
  </si>
  <si>
    <t>DET61</t>
  </si>
  <si>
    <t>DET62</t>
  </si>
  <si>
    <t>Puérpera aceptante PF hormonal &lt; 20 años</t>
  </si>
  <si>
    <t>Puérpera aceptante PF DIU &lt; 20 años</t>
  </si>
  <si>
    <t>Puérpera aceptante PF hormonal 20 años y más</t>
  </si>
  <si>
    <t>Puérpera aceptante PF DIU 20 años y más</t>
  </si>
  <si>
    <t>DET08</t>
  </si>
  <si>
    <t>DET18</t>
  </si>
  <si>
    <t>DET33</t>
  </si>
  <si>
    <t>DET42</t>
  </si>
  <si>
    <t>Primer trimestre del embarazo &lt;20 años</t>
  </si>
  <si>
    <t>Primer trimestre del embarazo 20 y más años</t>
  </si>
  <si>
    <t>Embarazadas con análisis clínicos</t>
  </si>
  <si>
    <t xml:space="preserve">Primera vez adolescentes 15-19 </t>
  </si>
  <si>
    <t xml:space="preserve">Subsecuente adolescentes 15-19 </t>
  </si>
  <si>
    <t>Oral 20 años y más</t>
  </si>
  <si>
    <t>Inyectable mensual 20 años y más</t>
  </si>
  <si>
    <t>Inyectable bimestral 20 años y más</t>
  </si>
  <si>
    <t>DIU 20 años y más</t>
  </si>
  <si>
    <t>Quirúrgico 20 años y más</t>
  </si>
  <si>
    <t>Preservativo 20 años y más</t>
  </si>
  <si>
    <t>DIU medicado 20 años y más</t>
  </si>
  <si>
    <t>Otro método 20 años y más</t>
  </si>
  <si>
    <t>Atención preventiva</t>
  </si>
  <si>
    <t>Esquema básico de prevención</t>
  </si>
  <si>
    <t>Detección de placa bacteriana</t>
  </si>
  <si>
    <t>&lt; 20 años</t>
  </si>
  <si>
    <t>SBI28</t>
  </si>
  <si>
    <t>20-59 años</t>
  </si>
  <si>
    <t>SBI29</t>
  </si>
  <si>
    <t>Instrucción de técnica de cepillado</t>
  </si>
  <si>
    <t>SBI30</t>
  </si>
  <si>
    <t>SBI31</t>
  </si>
  <si>
    <t>Instrucción de uso de hilo dental</t>
  </si>
  <si>
    <t>SBI32</t>
  </si>
  <si>
    <t>SBI33</t>
  </si>
  <si>
    <t>Profilaxis</t>
  </si>
  <si>
    <t>SBI34</t>
  </si>
  <si>
    <t>SBI35</t>
  </si>
  <si>
    <t>Revisión</t>
  </si>
  <si>
    <t>SBI09</t>
  </si>
  <si>
    <t>Revisión de higiene de prótesis</t>
  </si>
  <si>
    <t>SBI10</t>
  </si>
  <si>
    <t>Revisión de tejidos bucales</t>
  </si>
  <si>
    <t>Instrucción</t>
  </si>
  <si>
    <t>SBI12</t>
  </si>
  <si>
    <t>Instrucción de autoexamen de cavidad bucal</t>
  </si>
  <si>
    <t>Flúor</t>
  </si>
  <si>
    <t>SBI13</t>
  </si>
  <si>
    <t>Aplicación tópica de flúor</t>
  </si>
  <si>
    <t>Odontoxesis</t>
  </si>
  <si>
    <t>SBI14</t>
  </si>
  <si>
    <t>Sellado</t>
  </si>
  <si>
    <t>SBI15</t>
  </si>
  <si>
    <t>Sellado de fosetas y fisuras</t>
  </si>
  <si>
    <t>Atención curativa</t>
  </si>
  <si>
    <t>Obturaciones</t>
  </si>
  <si>
    <t>SBI16</t>
  </si>
  <si>
    <t>Amalgama</t>
  </si>
  <si>
    <t>SBI17</t>
  </si>
  <si>
    <t xml:space="preserve">Resina </t>
  </si>
  <si>
    <t>SBI18</t>
  </si>
  <si>
    <t>Ionómero de vidrio</t>
  </si>
  <si>
    <t>Curación temporal</t>
  </si>
  <si>
    <t>SBI19</t>
  </si>
  <si>
    <t>Material temporal</t>
  </si>
  <si>
    <t>Extracciones</t>
  </si>
  <si>
    <t>SBI20</t>
  </si>
  <si>
    <t>Pieza temporal</t>
  </si>
  <si>
    <t>SBI21</t>
  </si>
  <si>
    <t>Pieza permanente</t>
  </si>
  <si>
    <t>Terapia</t>
  </si>
  <si>
    <t>SBI22</t>
  </si>
  <si>
    <t>Terapia pulpar</t>
  </si>
  <si>
    <t>SBI23</t>
  </si>
  <si>
    <t>Cirugía bucal</t>
  </si>
  <si>
    <t>Farmacoterapia</t>
  </si>
  <si>
    <t>SBI24</t>
  </si>
  <si>
    <t>SBI25</t>
  </si>
  <si>
    <t>Otras atenciones</t>
  </si>
  <si>
    <t>Radiografías</t>
  </si>
  <si>
    <t>SBI26</t>
  </si>
  <si>
    <t>Tratamiento</t>
  </si>
  <si>
    <t>SBI27</t>
  </si>
  <si>
    <t>Tratamiento integral terminado</t>
  </si>
  <si>
    <t>SBE01</t>
  </si>
  <si>
    <t>Población general</t>
  </si>
  <si>
    <t>SBE02</t>
  </si>
  <si>
    <t>Preescolar</t>
  </si>
  <si>
    <t>SBE06</t>
  </si>
  <si>
    <t>SBE07</t>
  </si>
  <si>
    <t>SBE11</t>
  </si>
  <si>
    <t>Enjuagues de fluoruro de sodio</t>
  </si>
  <si>
    <t>SBE15</t>
  </si>
  <si>
    <t>SBE19</t>
  </si>
  <si>
    <t>SBE20</t>
  </si>
  <si>
    <t>SBE24</t>
  </si>
  <si>
    <t>SBE25</t>
  </si>
  <si>
    <t>SBE22</t>
  </si>
  <si>
    <t xml:space="preserve">Atención curativa </t>
  </si>
  <si>
    <t>SBE23</t>
  </si>
  <si>
    <t>TRA</t>
  </si>
  <si>
    <t xml:space="preserve">Salud reproductiva </t>
  </si>
  <si>
    <t>Usuarios activos</t>
  </si>
  <si>
    <t>Menores 20 años</t>
  </si>
  <si>
    <t>PFU01</t>
  </si>
  <si>
    <t>Ingresos</t>
  </si>
  <si>
    <t>SPI01</t>
  </si>
  <si>
    <t>PFU02</t>
  </si>
  <si>
    <t>SPI02</t>
  </si>
  <si>
    <t>Lactancia</t>
  </si>
  <si>
    <t>PFU03</t>
  </si>
  <si>
    <t>SPI03</t>
  </si>
  <si>
    <t>PFU04</t>
  </si>
  <si>
    <t>SPI04</t>
  </si>
  <si>
    <t>PFU05</t>
  </si>
  <si>
    <t>En control</t>
  </si>
  <si>
    <t>SPI05</t>
  </si>
  <si>
    <t>PFU06</t>
  </si>
  <si>
    <t>SPI06</t>
  </si>
  <si>
    <t>PFU07</t>
  </si>
  <si>
    <t>SPI07</t>
  </si>
  <si>
    <t>PFU17</t>
  </si>
  <si>
    <t>SPI08</t>
  </si>
  <si>
    <t>PFU18</t>
  </si>
  <si>
    <t>Con apoyo</t>
  </si>
  <si>
    <t>SPI09</t>
  </si>
  <si>
    <t>PFU08</t>
  </si>
  <si>
    <t>SPI10</t>
  </si>
  <si>
    <t>20 años y más</t>
  </si>
  <si>
    <t>PFU09</t>
  </si>
  <si>
    <t>SPI11</t>
  </si>
  <si>
    <t>PFU10</t>
  </si>
  <si>
    <t>SPI12</t>
  </si>
  <si>
    <t>PFU11</t>
  </si>
  <si>
    <t>Cajas entregadas</t>
  </si>
  <si>
    <t>SPI13</t>
  </si>
  <si>
    <t>PFU12</t>
  </si>
  <si>
    <t>SPI14</t>
  </si>
  <si>
    <t>PFU13</t>
  </si>
  <si>
    <t>Frascos entregados</t>
  </si>
  <si>
    <t>SPI15</t>
  </si>
  <si>
    <t>PFU14</t>
  </si>
  <si>
    <t>SPI16</t>
  </si>
  <si>
    <t>PFU15</t>
  </si>
  <si>
    <t>PFU19</t>
  </si>
  <si>
    <t>PFU20</t>
  </si>
  <si>
    <t>PFU16</t>
  </si>
  <si>
    <t>PFI01</t>
  </si>
  <si>
    <t>PFI02</t>
  </si>
  <si>
    <t>PFI03</t>
  </si>
  <si>
    <t>PFI04</t>
  </si>
  <si>
    <t>PFI05</t>
  </si>
  <si>
    <t>PFI06</t>
  </si>
  <si>
    <t>PFI07</t>
  </si>
  <si>
    <t>PFI08</t>
  </si>
  <si>
    <t>En control nutricional</t>
  </si>
  <si>
    <t>NIC01</t>
  </si>
  <si>
    <t>&lt; de 6 meses</t>
  </si>
  <si>
    <t>NIC02</t>
  </si>
  <si>
    <t>6 a 11 meses</t>
  </si>
  <si>
    <t>NIC03</t>
  </si>
  <si>
    <t>NIC04</t>
  </si>
  <si>
    <t>2 a 4 años</t>
  </si>
  <si>
    <t>NIC05</t>
  </si>
  <si>
    <t>En vías de recuperación</t>
  </si>
  <si>
    <t>Recuperado</t>
  </si>
  <si>
    <t>NPT15</t>
  </si>
  <si>
    <t>NPT16</t>
  </si>
  <si>
    <t>NPT17</t>
  </si>
  <si>
    <t>NPT18</t>
  </si>
  <si>
    <t>NPT19</t>
  </si>
  <si>
    <t>NPT20</t>
  </si>
  <si>
    <t>NTB03</t>
  </si>
  <si>
    <t>IMC02</t>
  </si>
  <si>
    <t>IMC04</t>
  </si>
  <si>
    <t>IMC05</t>
  </si>
  <si>
    <t xml:space="preserve">20 a 59 Mujeres </t>
  </si>
  <si>
    <t xml:space="preserve">60 años y más Mujeres </t>
  </si>
  <si>
    <t>20 a 59 Hombres</t>
  </si>
  <si>
    <t>60 años y más Hombres</t>
  </si>
  <si>
    <t>Ingresos a control</t>
  </si>
  <si>
    <t>MBL02</t>
  </si>
  <si>
    <t>Reingresos a control</t>
  </si>
  <si>
    <t>MBL03</t>
  </si>
  <si>
    <t>Casos registrados en tratamiento</t>
  </si>
  <si>
    <t>MBL04</t>
  </si>
  <si>
    <t>Casos registrados sin tratamiento</t>
  </si>
  <si>
    <t>MBL05</t>
  </si>
  <si>
    <t>Casos registrados vigilancia postratamiento</t>
  </si>
  <si>
    <t>Zoonosis</t>
  </si>
  <si>
    <t>Esquema de tratamiento</t>
  </si>
  <si>
    <t>ZOB07</t>
  </si>
  <si>
    <t xml:space="preserve">Tratamiento A               </t>
  </si>
  <si>
    <t>ZOB08</t>
  </si>
  <si>
    <t xml:space="preserve">Tratamiento B               </t>
  </si>
  <si>
    <t>ZOB09</t>
  </si>
  <si>
    <t xml:space="preserve">Tratamiento C               </t>
  </si>
  <si>
    <t>Tratamiento enfermos</t>
  </si>
  <si>
    <t>ZTC04</t>
  </si>
  <si>
    <t>Albendazol</t>
  </si>
  <si>
    <t>ZTC05</t>
  </si>
  <si>
    <t>Praziquantel</t>
  </si>
  <si>
    <t>ZOC02</t>
  </si>
  <si>
    <t>ZOC03</t>
  </si>
  <si>
    <t xml:space="preserve">Casos referidos                     </t>
  </si>
  <si>
    <t>Estimulación temprana</t>
  </si>
  <si>
    <t>DXN01</t>
  </si>
  <si>
    <t xml:space="preserve">Alcoholismo </t>
  </si>
  <si>
    <t>DXN02</t>
  </si>
  <si>
    <t>Fármacos médicos</t>
  </si>
  <si>
    <t>RET06</t>
  </si>
  <si>
    <t>Sesiones de lenguaje</t>
  </si>
  <si>
    <t>DXN03</t>
  </si>
  <si>
    <t>Otros fármacos</t>
  </si>
  <si>
    <t>RET04</t>
  </si>
  <si>
    <t>Sesiones de fisioterapia</t>
  </si>
  <si>
    <t>DXN04</t>
  </si>
  <si>
    <t>RET05</t>
  </si>
  <si>
    <t>Pacientes rehabilitados</t>
  </si>
  <si>
    <t>DXN05</t>
  </si>
  <si>
    <t>DXN06</t>
  </si>
  <si>
    <t>SMA02</t>
  </si>
  <si>
    <t>GAM04</t>
  </si>
  <si>
    <t>SMA03</t>
  </si>
  <si>
    <t>GAM01</t>
  </si>
  <si>
    <t>Activos</t>
  </si>
  <si>
    <t>SMA04</t>
  </si>
  <si>
    <t>GAM02</t>
  </si>
  <si>
    <t>Acreditados</t>
  </si>
  <si>
    <t>SMA06</t>
  </si>
  <si>
    <t>SMA07</t>
  </si>
  <si>
    <t>SMA08</t>
  </si>
  <si>
    <t>MAC01</t>
  </si>
  <si>
    <t>EDAS</t>
  </si>
  <si>
    <t>MAC02</t>
  </si>
  <si>
    <t>IRAS</t>
  </si>
  <si>
    <t>MAC03</t>
  </si>
  <si>
    <t>Desnutrición infantil</t>
  </si>
  <si>
    <t>Vitamina A</t>
  </si>
  <si>
    <t>MNM21</t>
  </si>
  <si>
    <t>Dosis única hasta 28 días</t>
  </si>
  <si>
    <t>MAC04</t>
  </si>
  <si>
    <t>Ácido fólico</t>
  </si>
  <si>
    <t>MNM01</t>
  </si>
  <si>
    <t>MAC05</t>
  </si>
  <si>
    <t>MNM02</t>
  </si>
  <si>
    <t>No embarazadas</t>
  </si>
  <si>
    <t>MAC06</t>
  </si>
  <si>
    <t>Cuidados al recién nacido</t>
  </si>
  <si>
    <t>Hierro</t>
  </si>
  <si>
    <t>MNM22</t>
  </si>
  <si>
    <t>Embarazada &lt; 20 años</t>
  </si>
  <si>
    <t>MNM23</t>
  </si>
  <si>
    <t>Embarazada 20 años y más</t>
  </si>
  <si>
    <t>MNM04</t>
  </si>
  <si>
    <t>Mujer lactando</t>
  </si>
  <si>
    <t>MNM24</t>
  </si>
  <si>
    <t>10-19 años</t>
  </si>
  <si>
    <t>Sesiones</t>
  </si>
  <si>
    <t>PAR01</t>
  </si>
  <si>
    <t>Partos eutócicos &lt; 20 años</t>
  </si>
  <si>
    <t>PAR02</t>
  </si>
  <si>
    <t>Partos eutócicos 20 años y más</t>
  </si>
  <si>
    <t>PAR03</t>
  </si>
  <si>
    <t>Partos distócicos &lt; 20 años</t>
  </si>
  <si>
    <t>PAR04</t>
  </si>
  <si>
    <t>Partos distócicos 20 años y más</t>
  </si>
  <si>
    <t>Abortos &lt; 20 años</t>
  </si>
  <si>
    <t>Abortos 20 años y más</t>
  </si>
  <si>
    <t>NAC11</t>
  </si>
  <si>
    <t>NAC01</t>
  </si>
  <si>
    <t>Nacidos vivos 36 y menos semanas &lt; 2500g</t>
  </si>
  <si>
    <t>NAC02</t>
  </si>
  <si>
    <t>Nacidos vivos 36 y menos semanas 2500g y más</t>
  </si>
  <si>
    <t>Asistentes</t>
  </si>
  <si>
    <t>NAC03</t>
  </si>
  <si>
    <t>Nacidos vivos 37 y más semanas &lt; 2500g</t>
  </si>
  <si>
    <t>NAC04</t>
  </si>
  <si>
    <t>Nacidos vivos 37 y más semanas 2500g y más</t>
  </si>
  <si>
    <t>SES05</t>
  </si>
  <si>
    <t>Consejería de Planificación Familiar</t>
  </si>
  <si>
    <t>SES06</t>
  </si>
  <si>
    <t>Población General</t>
  </si>
  <si>
    <t>NAC09</t>
  </si>
  <si>
    <t>Defunciones fetales 22 a 27 semanas</t>
  </si>
  <si>
    <t>SES09</t>
  </si>
  <si>
    <t>Docentes</t>
  </si>
  <si>
    <t>NAC10</t>
  </si>
  <si>
    <t>Defunciones fetales 28 y más semanas</t>
  </si>
  <si>
    <t>RNL04</t>
  </si>
  <si>
    <t>Auditivos (TAN)</t>
  </si>
  <si>
    <t>RNL05</t>
  </si>
  <si>
    <t>TAN con sospecha de hipoacusia</t>
  </si>
  <si>
    <t>Parto</t>
  </si>
  <si>
    <t>PFP01</t>
  </si>
  <si>
    <t>Hormonal</t>
  </si>
  <si>
    <t>PFP02</t>
  </si>
  <si>
    <t xml:space="preserve">DIU </t>
  </si>
  <si>
    <t>PFP03</t>
  </si>
  <si>
    <t xml:space="preserve">OTB </t>
  </si>
  <si>
    <t>Aborto</t>
  </si>
  <si>
    <t>PFP04</t>
  </si>
  <si>
    <t>PFP05</t>
  </si>
  <si>
    <t>PFP06</t>
  </si>
  <si>
    <t>20 y más años</t>
  </si>
  <si>
    <t>PFP07</t>
  </si>
  <si>
    <t>PFP08</t>
  </si>
  <si>
    <t>PFP09</t>
  </si>
  <si>
    <t>PFP10</t>
  </si>
  <si>
    <t>PFP11</t>
  </si>
  <si>
    <t>PFP12</t>
  </si>
  <si>
    <t>Métodos quirúrgicos</t>
  </si>
  <si>
    <t>PFQ06</t>
  </si>
  <si>
    <t>Vasectomías &lt; 20 años</t>
  </si>
  <si>
    <t>PFQ07</t>
  </si>
  <si>
    <t>PFQ05</t>
  </si>
  <si>
    <t>PFO01</t>
  </si>
  <si>
    <t>PFO02</t>
  </si>
  <si>
    <t>CLUES:</t>
  </si>
  <si>
    <t>BIO01</t>
  </si>
  <si>
    <t>Recién nacido (hasta 28 días)</t>
  </si>
  <si>
    <t>PRE08</t>
  </si>
  <si>
    <t>BIO50</t>
  </si>
  <si>
    <t>PRE09</t>
  </si>
  <si>
    <t>BIO03</t>
  </si>
  <si>
    <t>PRE10</t>
  </si>
  <si>
    <t>PRE12</t>
  </si>
  <si>
    <t>Recién nacido</t>
  </si>
  <si>
    <t>PRI08</t>
  </si>
  <si>
    <t>PRI09</t>
  </si>
  <si>
    <t>PRI10</t>
  </si>
  <si>
    <t>PRI12</t>
  </si>
  <si>
    <t>SEC08</t>
  </si>
  <si>
    <t>SEC09</t>
  </si>
  <si>
    <t>SEC10</t>
  </si>
  <si>
    <t>SEC12</t>
  </si>
  <si>
    <t>PPS01</t>
  </si>
  <si>
    <t>PPS03</t>
  </si>
  <si>
    <t>PPS04</t>
  </si>
  <si>
    <t>PPS05</t>
  </si>
  <si>
    <t>PPS06</t>
  </si>
  <si>
    <t>PPS07</t>
  </si>
  <si>
    <t>Con bandera blanca en salud izada</t>
  </si>
  <si>
    <t>PPS08</t>
  </si>
  <si>
    <t>Recursos comunitarios formados</t>
  </si>
  <si>
    <t>Agentes</t>
  </si>
  <si>
    <t>Procuradores</t>
  </si>
  <si>
    <t>Auxiliares de diagnóstico</t>
  </si>
  <si>
    <t>LOE01</t>
  </si>
  <si>
    <t>Estudios</t>
  </si>
  <si>
    <t>LOE02</t>
  </si>
  <si>
    <t>Personas</t>
  </si>
  <si>
    <t>+</t>
  </si>
  <si>
    <t>LEN01</t>
  </si>
  <si>
    <t>LEN02</t>
  </si>
  <si>
    <t>-</t>
  </si>
  <si>
    <t>LUS01</t>
  </si>
  <si>
    <t>LUS02</t>
  </si>
  <si>
    <t>LTC01</t>
  </si>
  <si>
    <t>LTC02</t>
  </si>
  <si>
    <t>PAE01</t>
  </si>
  <si>
    <t>Estudios en menores de un año</t>
  </si>
  <si>
    <t>PAE02</t>
  </si>
  <si>
    <t>Menores de un año con hipoacusia confirmada</t>
  </si>
  <si>
    <t>Hospitalización</t>
  </si>
  <si>
    <t>HUE01</t>
  </si>
  <si>
    <t>Rosa de bengala</t>
  </si>
  <si>
    <t>LCC15</t>
  </si>
  <si>
    <t>HUE02</t>
  </si>
  <si>
    <t>Egresos Población General</t>
  </si>
  <si>
    <t>LCC16</t>
  </si>
  <si>
    <t>HUE03</t>
  </si>
  <si>
    <t>LCC17</t>
  </si>
  <si>
    <t>HUE04</t>
  </si>
  <si>
    <t>Días paciente</t>
  </si>
  <si>
    <t>LCC18</t>
  </si>
  <si>
    <t>HUE05</t>
  </si>
  <si>
    <t>Días estancia Pob. General</t>
  </si>
  <si>
    <t>Tuberculosis baciloscopías</t>
  </si>
  <si>
    <t>LCC19</t>
  </si>
  <si>
    <t>Diagnóstico 1a</t>
  </si>
  <si>
    <t>HUE06</t>
  </si>
  <si>
    <t>LCC20</t>
  </si>
  <si>
    <t>Diagnóstico 2a</t>
  </si>
  <si>
    <t>HUE07</t>
  </si>
  <si>
    <t>Cirugías</t>
  </si>
  <si>
    <t>LCC21</t>
  </si>
  <si>
    <t>Diagnóstico 3a</t>
  </si>
  <si>
    <t>LCC22</t>
  </si>
  <si>
    <t xml:space="preserve">Control </t>
  </si>
  <si>
    <t>LCC23</t>
  </si>
  <si>
    <t>HUE10</t>
  </si>
  <si>
    <t>Defunciones recién nacido</t>
  </si>
  <si>
    <t>LCC24</t>
  </si>
  <si>
    <t>HUE11</t>
  </si>
  <si>
    <t>Defunciones otras</t>
  </si>
  <si>
    <t>LCC25</t>
  </si>
  <si>
    <t>HOS01</t>
  </si>
  <si>
    <t>LCC26</t>
  </si>
  <si>
    <t>HOS02</t>
  </si>
  <si>
    <t>Medicina interna</t>
  </si>
  <si>
    <t>Tb cultivos</t>
  </si>
  <si>
    <t>LCC27</t>
  </si>
  <si>
    <t>HOS03</t>
  </si>
  <si>
    <t>LCC28</t>
  </si>
  <si>
    <t>HOS04</t>
  </si>
  <si>
    <t>LCC29</t>
  </si>
  <si>
    <t>Contaminados</t>
  </si>
  <si>
    <t>HOS05</t>
  </si>
  <si>
    <t>Otros</t>
  </si>
  <si>
    <t>Lepra baciloscopías</t>
  </si>
  <si>
    <t>LCC30</t>
  </si>
  <si>
    <t xml:space="preserve">Diagnóstico </t>
  </si>
  <si>
    <t>LCC31</t>
  </si>
  <si>
    <t>Control muitibacilar</t>
  </si>
  <si>
    <t>LCC33</t>
  </si>
  <si>
    <t>LCC34</t>
  </si>
  <si>
    <t>LAB01</t>
  </si>
  <si>
    <t>LAB02</t>
  </si>
  <si>
    <t>Defunciones estudiadas por comité</t>
  </si>
  <si>
    <t>HOS18</t>
  </si>
  <si>
    <t>Maternas</t>
  </si>
  <si>
    <t>LRX01</t>
  </si>
  <si>
    <t>HOS19</t>
  </si>
  <si>
    <t>LRX02</t>
  </si>
  <si>
    <t>LAP01</t>
  </si>
  <si>
    <t>LAP02</t>
  </si>
  <si>
    <t>Riesgo Leve</t>
  </si>
  <si>
    <t>ZOR05</t>
  </si>
  <si>
    <t xml:space="preserve">Completos Personas            </t>
  </si>
  <si>
    <t>ZOR06</t>
  </si>
  <si>
    <t xml:space="preserve">Completos Dosis          </t>
  </si>
  <si>
    <t>ZOR07</t>
  </si>
  <si>
    <t xml:space="preserve">Incompletos Personas        </t>
  </si>
  <si>
    <t>ZOR08</t>
  </si>
  <si>
    <t xml:space="preserve">Incompletos Dosis </t>
  </si>
  <si>
    <t>Riesgo Grave</t>
  </si>
  <si>
    <t>ZOR09</t>
  </si>
  <si>
    <t>ZOR10</t>
  </si>
  <si>
    <t>ZOR11</t>
  </si>
  <si>
    <t>ZOR12</t>
  </si>
  <si>
    <t>ZOR13</t>
  </si>
  <si>
    <t>Inmunoglobulinas (Frascos)</t>
  </si>
  <si>
    <t>Bajo peso</t>
  </si>
  <si>
    <t>Preservativo femenino 20 años y más</t>
  </si>
  <si>
    <t xml:space="preserve">Preservativo femenino &lt; 20 años </t>
  </si>
  <si>
    <t>Preservativo femenino</t>
  </si>
  <si>
    <t>Identificación del caso</t>
  </si>
  <si>
    <t>Fuente de infección identificada</t>
  </si>
  <si>
    <t xml:space="preserve">Consumo leche cruda o "bronca" y lacticinios              </t>
  </si>
  <si>
    <t xml:space="preserve">Contacto y convivencia con el cuidado de animales </t>
  </si>
  <si>
    <t>IMC03</t>
  </si>
  <si>
    <t>Integrantes</t>
  </si>
  <si>
    <t>Galactocemia confirmada</t>
  </si>
  <si>
    <t>Fenilcetonuria confirmada</t>
  </si>
  <si>
    <t>Hiperplasia suprarrenal confirmada</t>
  </si>
  <si>
    <t>Hipotiroidismo confirmado</t>
  </si>
  <si>
    <t>Control de placa bacteriana</t>
  </si>
  <si>
    <t>&lt; de 10 años</t>
  </si>
  <si>
    <t>Escolar</t>
  </si>
  <si>
    <t>Alumnos examinados</t>
  </si>
  <si>
    <t>Con caries</t>
  </si>
  <si>
    <t>Obturados sin caries</t>
  </si>
  <si>
    <t>Libre de caries</t>
  </si>
  <si>
    <t>Escuela atendida</t>
  </si>
  <si>
    <t>Detección inicial</t>
  </si>
  <si>
    <t>Detección final</t>
  </si>
  <si>
    <t>Alumnas y alumnos con mínimo 6 acciones preventivas</t>
  </si>
  <si>
    <t>Alumnas y alumnos con Cartilla Nacional de Salud Activa</t>
  </si>
  <si>
    <t>RNL03</t>
  </si>
  <si>
    <t xml:space="preserve">Evidencia clínica y expulsión de proglótido                 </t>
  </si>
  <si>
    <t>Casos diagnósticados  por</t>
  </si>
  <si>
    <t>Apoyo de traslados obstétricos</t>
  </si>
  <si>
    <t>Alumnas y alumnos</t>
  </si>
  <si>
    <t>Acciones preventivas realizadas a alumnas y alumnos</t>
  </si>
  <si>
    <t xml:space="preserve">Talleres a migrantes </t>
  </si>
  <si>
    <t>Migrantes asistentes</t>
  </si>
  <si>
    <t>Si  (Positivo)</t>
  </si>
  <si>
    <t>ZOB12</t>
  </si>
  <si>
    <t>ZOB13</t>
  </si>
  <si>
    <t>ZOB14</t>
  </si>
  <si>
    <t>ZOB15</t>
  </si>
  <si>
    <t>ZTC08</t>
  </si>
  <si>
    <t>ZOR14</t>
  </si>
  <si>
    <t>ZOR15</t>
  </si>
  <si>
    <t>SES11</t>
  </si>
  <si>
    <t>SES12</t>
  </si>
  <si>
    <t>SES13</t>
  </si>
  <si>
    <t>RNL06</t>
  </si>
  <si>
    <t>RNL07</t>
  </si>
  <si>
    <t>RNL08</t>
  </si>
  <si>
    <t>PFC27</t>
  </si>
  <si>
    <t>PFC28</t>
  </si>
  <si>
    <t>PFN10</t>
  </si>
  <si>
    <t>PFM11</t>
  </si>
  <si>
    <t>PFU21</t>
  </si>
  <si>
    <t>PFU22</t>
  </si>
  <si>
    <t>PFI09</t>
  </si>
  <si>
    <t>Incontinencia urinaria 60 y más años</t>
  </si>
  <si>
    <t>Caída 60 y más años</t>
  </si>
  <si>
    <t>ALV11</t>
  </si>
  <si>
    <t>DET63</t>
  </si>
  <si>
    <t>DET64</t>
  </si>
  <si>
    <t>DET73</t>
  </si>
  <si>
    <t>DET74</t>
  </si>
  <si>
    <t>Consultas según estado de nutrición</t>
  </si>
  <si>
    <t>CEN63</t>
  </si>
  <si>
    <t>CEN64</t>
  </si>
  <si>
    <t>CEN65</t>
  </si>
  <si>
    <t>CEN66</t>
  </si>
  <si>
    <t>Salud del niño y del adolescente</t>
  </si>
  <si>
    <t>NPT29</t>
  </si>
  <si>
    <t>NPT30</t>
  </si>
  <si>
    <t>NPT31</t>
  </si>
  <si>
    <t>NPT32</t>
  </si>
  <si>
    <t>NPT33</t>
  </si>
  <si>
    <t>NPT34</t>
  </si>
  <si>
    <t>NTB05</t>
  </si>
  <si>
    <t>BIO88</t>
  </si>
  <si>
    <t>Población en riesgo</t>
  </si>
  <si>
    <t>Todas las edades</t>
  </si>
  <si>
    <t>SBI36</t>
  </si>
  <si>
    <t>SBI37</t>
  </si>
  <si>
    <t>SBI38</t>
  </si>
  <si>
    <t>SBI39</t>
  </si>
  <si>
    <t>SBI40</t>
  </si>
  <si>
    <t>SBI41</t>
  </si>
  <si>
    <t>SBI42</t>
  </si>
  <si>
    <t>SBI43</t>
  </si>
  <si>
    <t>SBI44</t>
  </si>
  <si>
    <t>SBE29</t>
  </si>
  <si>
    <t>SBE30</t>
  </si>
  <si>
    <t>SBE31</t>
  </si>
  <si>
    <t>SBE32</t>
  </si>
  <si>
    <t>SBE33</t>
  </si>
  <si>
    <t>SBE34</t>
  </si>
  <si>
    <t>SBE35</t>
  </si>
  <si>
    <t>SBE36</t>
  </si>
  <si>
    <t>SBE37</t>
  </si>
  <si>
    <t>SBE38</t>
  </si>
  <si>
    <t>SBE39</t>
  </si>
  <si>
    <t>SBE40</t>
  </si>
  <si>
    <t>SBE41</t>
  </si>
  <si>
    <t>SBE42</t>
  </si>
  <si>
    <t>SBE43</t>
  </si>
  <si>
    <t>SBE44</t>
  </si>
  <si>
    <t>SBE45</t>
  </si>
  <si>
    <t>SBE46</t>
  </si>
  <si>
    <t>De primera vez</t>
  </si>
  <si>
    <t>Sistema de Atención  Gradual (SAG)</t>
  </si>
  <si>
    <t>SES16</t>
  </si>
  <si>
    <t>A tutores de &lt; 18 años</t>
  </si>
  <si>
    <t>Consulta externa, con auxilio de Rosa de Bengala positivo</t>
  </si>
  <si>
    <t>Casos diagnósticados por laboratorio o gabinete</t>
  </si>
  <si>
    <t>Pre-exposición y Refuerzo</t>
  </si>
  <si>
    <t>Personas que lo reciben</t>
  </si>
  <si>
    <t xml:space="preserve">Dosis de VAH aplicadas </t>
  </si>
  <si>
    <t>Metabólico</t>
  </si>
  <si>
    <t>Recién Nacidos Tamizados</t>
  </si>
  <si>
    <t>PRE13</t>
  </si>
  <si>
    <t>PRE14</t>
  </si>
  <si>
    <t>PRE15</t>
  </si>
  <si>
    <t>PRE16</t>
  </si>
  <si>
    <t>PRI13</t>
  </si>
  <si>
    <t>PRI14</t>
  </si>
  <si>
    <t>PRI15</t>
  </si>
  <si>
    <t>PRI16</t>
  </si>
  <si>
    <t>SEC13</t>
  </si>
  <si>
    <t>SEC14</t>
  </si>
  <si>
    <t>SEC15</t>
  </si>
  <si>
    <t>SEC16</t>
  </si>
  <si>
    <t>MES01</t>
  </si>
  <si>
    <t>MES02</t>
  </si>
  <si>
    <t>MES03</t>
  </si>
  <si>
    <t>MES04</t>
  </si>
  <si>
    <t>MES05</t>
  </si>
  <si>
    <t>MES06</t>
  </si>
  <si>
    <t>MES07</t>
  </si>
  <si>
    <t>MES08</t>
  </si>
  <si>
    <t>Alumnas y alumnos atendidos</t>
  </si>
  <si>
    <t>Alumnas y alumnos referidos a unidad de salud</t>
  </si>
  <si>
    <t>PPS19</t>
  </si>
  <si>
    <t>Capacitados</t>
  </si>
  <si>
    <t>PPS20</t>
  </si>
  <si>
    <t>Mujeres capacitadas</t>
  </si>
  <si>
    <t>PPS21</t>
  </si>
  <si>
    <t>Hombres capacitados</t>
  </si>
  <si>
    <t>Entornos certificados como favorables a la salud</t>
  </si>
  <si>
    <t>PPS22</t>
  </si>
  <si>
    <t>Viviendas</t>
  </si>
  <si>
    <t>PPS23</t>
  </si>
  <si>
    <t>Mercados</t>
  </si>
  <si>
    <t>PPS25</t>
  </si>
  <si>
    <t>Sitios de trabajo</t>
  </si>
  <si>
    <t>PPS26</t>
  </si>
  <si>
    <t>Espacios de recreación</t>
  </si>
  <si>
    <t>PPS27</t>
  </si>
  <si>
    <t>PPS28</t>
  </si>
  <si>
    <t xml:space="preserve"> 6 a 23 meses</t>
  </si>
  <si>
    <t>NMA01</t>
  </si>
  <si>
    <t>Con Anemia</t>
  </si>
  <si>
    <t>NMA02</t>
  </si>
  <si>
    <t>Sin Anemia</t>
  </si>
  <si>
    <t>NMA03</t>
  </si>
  <si>
    <t>NMA04</t>
  </si>
  <si>
    <t>NMD01</t>
  </si>
  <si>
    <t>NMD02</t>
  </si>
  <si>
    <t>NMD03</t>
  </si>
  <si>
    <t>NMD04</t>
  </si>
  <si>
    <t>EMT09</t>
  </si>
  <si>
    <t>Alumnos atendidos por primera vez en el ciclo escolar</t>
  </si>
  <si>
    <t>Escuela atendida por primera vez en el ciclo escolar (EBP)</t>
  </si>
  <si>
    <t>RNL09</t>
  </si>
  <si>
    <t>CPI01</t>
  </si>
  <si>
    <t>CPI02</t>
  </si>
  <si>
    <t>Unidades de Consulta externa</t>
  </si>
  <si>
    <t>Atención obstétrica</t>
  </si>
  <si>
    <t>Comunidad</t>
  </si>
  <si>
    <t>Niños menores de 5 años</t>
  </si>
  <si>
    <t>001  Consulta</t>
  </si>
  <si>
    <t>002 Por Programa</t>
  </si>
  <si>
    <r>
      <t>1</t>
    </r>
    <r>
      <rPr>
        <vertAlign val="superscript"/>
        <sz val="8"/>
        <color indexed="8"/>
        <rFont val="Arial"/>
        <family val="2"/>
      </rPr>
      <t>a</t>
    </r>
    <r>
      <rPr>
        <sz val="8"/>
        <color indexed="8"/>
        <rFont val="Arial"/>
        <family val="2"/>
      </rPr>
      <t xml:space="preserve">  Detección</t>
    </r>
  </si>
  <si>
    <r>
      <t>2</t>
    </r>
    <r>
      <rPr>
        <vertAlign val="superscript"/>
        <sz val="8"/>
        <color indexed="8"/>
        <rFont val="Arial"/>
        <family val="2"/>
      </rPr>
      <t>a</t>
    </r>
    <r>
      <rPr>
        <sz val="8"/>
        <color indexed="8"/>
        <rFont val="Arial"/>
        <family val="2"/>
      </rPr>
      <t xml:space="preserve">  Detección</t>
    </r>
  </si>
  <si>
    <r>
      <t>2</t>
    </r>
    <r>
      <rPr>
        <vertAlign val="superscript"/>
        <sz val="8"/>
        <color indexed="8"/>
        <rFont val="Arial"/>
        <family val="2"/>
      </rPr>
      <t xml:space="preserve">a </t>
    </r>
    <r>
      <rPr>
        <sz val="8"/>
        <color indexed="8"/>
        <rFont val="Arial"/>
        <family val="2"/>
      </rPr>
      <t xml:space="preserve"> Detección</t>
    </r>
  </si>
  <si>
    <t>De 1 a 4 años</t>
  </si>
  <si>
    <t>CEN71</t>
  </si>
  <si>
    <t>CEN72</t>
  </si>
  <si>
    <t>CEN74</t>
  </si>
  <si>
    <t>CEN75</t>
  </si>
  <si>
    <t>CEN77</t>
  </si>
  <si>
    <t>CEN78</t>
  </si>
  <si>
    <t>CEN80</t>
  </si>
  <si>
    <t>CEN81</t>
  </si>
  <si>
    <t>EST03</t>
  </si>
  <si>
    <t>EST04</t>
  </si>
  <si>
    <t>LMA02</t>
  </si>
  <si>
    <t>LMA01</t>
  </si>
  <si>
    <t>De 6 meses a menores de 3 años</t>
  </si>
  <si>
    <t>Refuerzo 6 a 11 meses</t>
  </si>
  <si>
    <t>Refuerzo 1 a 2 años</t>
  </si>
  <si>
    <t>Refuerzo 3 a 4 años</t>
  </si>
  <si>
    <t>Primera 2 a 11 meses</t>
  </si>
  <si>
    <t>Primera 1 a 3 años</t>
  </si>
  <si>
    <t>Segunda 4 a 11 meses</t>
  </si>
  <si>
    <t xml:space="preserve">Segunda 4 a 5 años </t>
  </si>
  <si>
    <t>Tercera 6 a 11 meses</t>
  </si>
  <si>
    <t>Población de riesgo</t>
  </si>
  <si>
    <t>Cuarta 18 a 23 meses</t>
  </si>
  <si>
    <t>Primera</t>
  </si>
  <si>
    <t>Para completar esquema 1 a 4 años</t>
  </si>
  <si>
    <t>Primera recién nacido (0 a 7 días)</t>
  </si>
  <si>
    <t>Mujeres No Embarazadas</t>
  </si>
  <si>
    <t>15 a 39 años</t>
  </si>
  <si>
    <t>40 a 59 años</t>
  </si>
  <si>
    <t>Segunda 2 a 11 meses</t>
  </si>
  <si>
    <t>1 a 10 años</t>
  </si>
  <si>
    <t>Segunda</t>
  </si>
  <si>
    <t xml:space="preserve">4 años </t>
  </si>
  <si>
    <t>5 a 6 años</t>
  </si>
  <si>
    <t>Primera 2 a 7 meses</t>
  </si>
  <si>
    <t xml:space="preserve">Segunda 4 a 7 meses </t>
  </si>
  <si>
    <t>Tercera 6 a 7 meses</t>
  </si>
  <si>
    <t xml:space="preserve">Segunda 4 a 11 meses </t>
  </si>
  <si>
    <t>Tercera 12 a 23 meses</t>
  </si>
  <si>
    <t>Refuerzo</t>
  </si>
  <si>
    <t>Para completar esquema 12 a 23 meses</t>
  </si>
  <si>
    <t>65 años</t>
  </si>
  <si>
    <t xml:space="preserve">Primera 1 año </t>
  </si>
  <si>
    <t xml:space="preserve">Refuerzo 6 años </t>
  </si>
  <si>
    <t>Para completar esquemas 2 a 9 años</t>
  </si>
  <si>
    <t>A partir de la semana 20 de gestación</t>
  </si>
  <si>
    <t>20 a 29 años</t>
  </si>
  <si>
    <t>30 y más años</t>
  </si>
  <si>
    <t xml:space="preserve">Primera dosis mujeres de quinto grado de primaria y 11 años no escolarizadas </t>
  </si>
  <si>
    <t>Tercera mujeres de 14 y màs años</t>
  </si>
  <si>
    <t>Sobrepeso</t>
  </si>
  <si>
    <t>Normal  (Verde)</t>
  </si>
  <si>
    <t>Rezago (Amarillo)</t>
  </si>
  <si>
    <t>Riesgo de retraso (Rojo)</t>
  </si>
  <si>
    <t>BIO49</t>
  </si>
  <si>
    <t>VAC01</t>
  </si>
  <si>
    <t>VAC02</t>
  </si>
  <si>
    <t>VAC03</t>
  </si>
  <si>
    <t>VAC04</t>
  </si>
  <si>
    <t>VAC05</t>
  </si>
  <si>
    <t>VAC06</t>
  </si>
  <si>
    <t>VAC07</t>
  </si>
  <si>
    <t>VAC08</t>
  </si>
  <si>
    <t>VAC09</t>
  </si>
  <si>
    <t>VAC10</t>
  </si>
  <si>
    <t>VAC11</t>
  </si>
  <si>
    <t>VAC12</t>
  </si>
  <si>
    <t>VAC13</t>
  </si>
  <si>
    <t>VAC14</t>
  </si>
  <si>
    <t>VAC15</t>
  </si>
  <si>
    <t>VAC16</t>
  </si>
  <si>
    <t>VAC17</t>
  </si>
  <si>
    <t>VAC18</t>
  </si>
  <si>
    <t>VAC19</t>
  </si>
  <si>
    <t>VAC20</t>
  </si>
  <si>
    <t>VAC21</t>
  </si>
  <si>
    <t>VAC22</t>
  </si>
  <si>
    <t>VAC23</t>
  </si>
  <si>
    <t>VAC24</t>
  </si>
  <si>
    <t>VAC25</t>
  </si>
  <si>
    <t>VAC26</t>
  </si>
  <si>
    <t>VAC27</t>
  </si>
  <si>
    <t>VAC28</t>
  </si>
  <si>
    <t>VAC29</t>
  </si>
  <si>
    <t>VAC30</t>
  </si>
  <si>
    <t>VAC31</t>
  </si>
  <si>
    <t>VAC32</t>
  </si>
  <si>
    <t>VAC33</t>
  </si>
  <si>
    <t>VAC34</t>
  </si>
  <si>
    <t>VAC35</t>
  </si>
  <si>
    <t>VAC36</t>
  </si>
  <si>
    <t>VAC37</t>
  </si>
  <si>
    <t>VAC38</t>
  </si>
  <si>
    <t>VAC39</t>
  </si>
  <si>
    <t>VAC40</t>
  </si>
  <si>
    <t>VAC41</t>
  </si>
  <si>
    <t>VAC42</t>
  </si>
  <si>
    <t>VAC43</t>
  </si>
  <si>
    <t>VAC44</t>
  </si>
  <si>
    <t>VAC45</t>
  </si>
  <si>
    <t>VAC46</t>
  </si>
  <si>
    <t>VAC47</t>
  </si>
  <si>
    <t>VAC48</t>
  </si>
  <si>
    <t>VAC49</t>
  </si>
  <si>
    <t>VAC50</t>
  </si>
  <si>
    <t>VAC51</t>
  </si>
  <si>
    <t>VAC52</t>
  </si>
  <si>
    <t>VAC53</t>
  </si>
  <si>
    <t>VAC54</t>
  </si>
  <si>
    <t>VAC55</t>
  </si>
  <si>
    <t>VAC56</t>
  </si>
  <si>
    <t>VAC57</t>
  </si>
  <si>
    <t>VAC58</t>
  </si>
  <si>
    <t>VAC59</t>
  </si>
  <si>
    <t>VAC60</t>
  </si>
  <si>
    <t>VAC61</t>
  </si>
  <si>
    <t>VAC62</t>
  </si>
  <si>
    <t>VAC63</t>
  </si>
  <si>
    <t>BIO48</t>
  </si>
  <si>
    <t>107</t>
  </si>
  <si>
    <t xml:space="preserve">Segunda dosis mujeres de quinto grado de primaria y 11 años no escolarizadas </t>
  </si>
  <si>
    <t>Exclusiva en menores de 6 meses</t>
  </si>
  <si>
    <t xml:space="preserve">Promoción de la Salud Escolar </t>
  </si>
  <si>
    <t>Escuelas Incorporadas a la Promoción de la Salud</t>
  </si>
  <si>
    <t>Escuelas en Proceso de Validación (Bandera Blanca)</t>
  </si>
  <si>
    <t>Escuelas Validadas como Promotoras de la Salud</t>
  </si>
  <si>
    <t>Formados autoayuda violencia</t>
  </si>
  <si>
    <t>Re-acreditados</t>
  </si>
  <si>
    <t>Acreditados con excelencia</t>
  </si>
  <si>
    <t>Orientación integral</t>
  </si>
  <si>
    <t>Psicológica</t>
  </si>
  <si>
    <t>Nutricional</t>
  </si>
  <si>
    <t>Odontológica</t>
  </si>
  <si>
    <t>Activación física</t>
  </si>
  <si>
    <t>Tratamiento alternativo</t>
  </si>
  <si>
    <t>Casos confirmados por laboratorio</t>
  </si>
  <si>
    <t>RFM01</t>
  </si>
  <si>
    <t>RFM02</t>
  </si>
  <si>
    <t>Dentro de la vivienda</t>
  </si>
  <si>
    <t>Peridomicilio</t>
  </si>
  <si>
    <t>Otros sitios</t>
  </si>
  <si>
    <t>Sitio de la agresión</t>
  </si>
  <si>
    <t>Casos tratados con faboterápico</t>
  </si>
  <si>
    <t>Faboterápico antialacrán</t>
  </si>
  <si>
    <t>Frascos de suero aplicados</t>
  </si>
  <si>
    <t>Mujer</t>
  </si>
  <si>
    <t>Hombre</t>
  </si>
  <si>
    <t>Menor de 20 años</t>
  </si>
  <si>
    <t>ITS06</t>
  </si>
  <si>
    <t>ITS07</t>
  </si>
  <si>
    <t>ITS08</t>
  </si>
  <si>
    <t>ITS09</t>
  </si>
  <si>
    <t>ITS10</t>
  </si>
  <si>
    <t>ITS11</t>
  </si>
  <si>
    <t>ITS12</t>
  </si>
  <si>
    <t>ITS13</t>
  </si>
  <si>
    <t>Aplicación de barniz con flúor</t>
  </si>
  <si>
    <t xml:space="preserve"> Aplicación de barniz con flúor</t>
  </si>
  <si>
    <t>Bajo Peso</t>
  </si>
  <si>
    <t>Tipo de Población</t>
  </si>
  <si>
    <t>Total de Grupos en Operación</t>
  </si>
  <si>
    <t>Grupos dados de Baja</t>
  </si>
  <si>
    <t>Adolescentes integrantes dados de Baja</t>
  </si>
  <si>
    <t>Grupos Indígenas</t>
  </si>
  <si>
    <t>Grupos Rurales</t>
  </si>
  <si>
    <t>Grupos Urbanos</t>
  </si>
  <si>
    <t>Atención</t>
  </si>
  <si>
    <t>Adolescentes integrantes de los Grupos en Operación</t>
  </si>
  <si>
    <t>GAP10</t>
  </si>
  <si>
    <t>GAP11</t>
  </si>
  <si>
    <t>GAP12</t>
  </si>
  <si>
    <t>GAP13</t>
  </si>
  <si>
    <t>GAP14</t>
  </si>
  <si>
    <t>GAP15</t>
  </si>
  <si>
    <t>GAP16</t>
  </si>
  <si>
    <t>GAP17</t>
  </si>
  <si>
    <t>GAP18</t>
  </si>
  <si>
    <t>GAP19</t>
  </si>
  <si>
    <t>GAP20</t>
  </si>
  <si>
    <t>CTM01</t>
  </si>
  <si>
    <t>Unidad consultante</t>
  </si>
  <si>
    <t>CIN01</t>
  </si>
  <si>
    <t>CIN02</t>
  </si>
  <si>
    <t>CMH01</t>
  </si>
  <si>
    <t>CIM01</t>
  </si>
  <si>
    <t>CIM02</t>
  </si>
  <si>
    <t>CIM03</t>
  </si>
  <si>
    <t>Riesgo de fractura por osteoporosis 50 años y más</t>
  </si>
  <si>
    <t>Sospecha de Síndrome de Turner</t>
  </si>
  <si>
    <t>MIA04</t>
  </si>
  <si>
    <t>Sesiones educativas</t>
  </si>
  <si>
    <t>Prevención de Maltrato Infantil</t>
  </si>
  <si>
    <t>Familia</t>
  </si>
  <si>
    <t xml:space="preserve">Adolescentes </t>
  </si>
  <si>
    <t>Madres, Padres y/o Tutores (Asistentes)</t>
  </si>
  <si>
    <t>Madres, Padres y/o Tutores de Adolescentes</t>
  </si>
  <si>
    <t>&lt; 6 meses</t>
  </si>
  <si>
    <t>12 a 23 meses (1 año)</t>
  </si>
  <si>
    <t>12 a 23 meses 
(1 año)</t>
  </si>
  <si>
    <t>MAC07</t>
  </si>
  <si>
    <t>Lactancia materna</t>
  </si>
  <si>
    <t>CEN84</t>
  </si>
  <si>
    <t>CEN85</t>
  </si>
  <si>
    <t>CEN86</t>
  </si>
  <si>
    <t>CEN87</t>
  </si>
  <si>
    <t>CEN88</t>
  </si>
  <si>
    <t>CEN89</t>
  </si>
  <si>
    <t>CEN90</t>
  </si>
  <si>
    <t>CEN91</t>
  </si>
  <si>
    <t>CEN92</t>
  </si>
  <si>
    <t>CEN93</t>
  </si>
  <si>
    <t>NPT36</t>
  </si>
  <si>
    <t>NPT37</t>
  </si>
  <si>
    <t>NPT38</t>
  </si>
  <si>
    <t>NPT39</t>
  </si>
  <si>
    <t>NPT41</t>
  </si>
  <si>
    <t>NPT42</t>
  </si>
  <si>
    <t>NPT43</t>
  </si>
  <si>
    <t>NPT44</t>
  </si>
  <si>
    <t>NPT45</t>
  </si>
  <si>
    <t>NPT46</t>
  </si>
  <si>
    <t>NTB06</t>
  </si>
  <si>
    <t>NTB07</t>
  </si>
  <si>
    <t>SES17</t>
  </si>
  <si>
    <t>SES18</t>
  </si>
  <si>
    <t>SES19</t>
  </si>
  <si>
    <t>SES20</t>
  </si>
  <si>
    <t>SES21</t>
  </si>
  <si>
    <t>SES22</t>
  </si>
  <si>
    <t>SES23</t>
  </si>
  <si>
    <t>Ayuda Mutua - EC</t>
  </si>
  <si>
    <t>GAM05</t>
  </si>
  <si>
    <t>GAM06</t>
  </si>
  <si>
    <t>GAM07</t>
  </si>
  <si>
    <t>GAM08</t>
  </si>
  <si>
    <t>GAM09</t>
  </si>
  <si>
    <t>GAM10</t>
  </si>
  <si>
    <t>GAM11</t>
  </si>
  <si>
    <t>GAM12</t>
  </si>
  <si>
    <t>GAM13</t>
  </si>
  <si>
    <t>GAM14</t>
  </si>
  <si>
    <t>GAM15</t>
  </si>
  <si>
    <t>GAM16</t>
  </si>
  <si>
    <t>GAM17</t>
  </si>
  <si>
    <t>GAM18</t>
  </si>
  <si>
    <t>Promoción de la Salud</t>
  </si>
  <si>
    <t>CeNSIA</t>
  </si>
  <si>
    <t>Sesiones Informativas</t>
  </si>
  <si>
    <t>Intervenciones de Prevención de Violencia en Adolescentes</t>
  </si>
  <si>
    <t>SES14</t>
  </si>
  <si>
    <t>SES15</t>
  </si>
  <si>
    <t>VEA04</t>
  </si>
  <si>
    <t>Aplicación de cédula de detección oportuna</t>
  </si>
  <si>
    <t>Referencia por sospecha de cáncer</t>
  </si>
  <si>
    <t>Gonorrea</t>
  </si>
  <si>
    <t>CME03</t>
  </si>
  <si>
    <t>CME04</t>
  </si>
  <si>
    <t>CME05</t>
  </si>
  <si>
    <t>CME06</t>
  </si>
  <si>
    <t>CME07</t>
  </si>
  <si>
    <t>CME08</t>
  </si>
  <si>
    <t>CME09</t>
  </si>
  <si>
    <t>CME10</t>
  </si>
  <si>
    <t>Manejo activo del tercer periodo</t>
  </si>
  <si>
    <t>Apego inmediato</t>
  </si>
  <si>
    <t>NAC12</t>
  </si>
  <si>
    <t>Periodo expulsivo en posición vertical</t>
  </si>
  <si>
    <t>Acompañamiento psicoemocional contínuo</t>
  </si>
  <si>
    <t>ATP01</t>
  </si>
  <si>
    <t>ATP02</t>
  </si>
  <si>
    <t>ATP03</t>
  </si>
  <si>
    <t>Menores de 15 años</t>
  </si>
  <si>
    <t>Orientación-Consejería</t>
  </si>
  <si>
    <t>PBJ10</t>
  </si>
  <si>
    <t>PBJ11</t>
  </si>
  <si>
    <t>PBJ12</t>
  </si>
  <si>
    <t>PBJ13</t>
  </si>
  <si>
    <t>PBJ14</t>
  </si>
  <si>
    <t>PBJ15</t>
  </si>
  <si>
    <t>PBJ16</t>
  </si>
  <si>
    <t>PBJ17</t>
  </si>
  <si>
    <t>PBJ18</t>
  </si>
  <si>
    <t>PBJ19</t>
  </si>
  <si>
    <t>PBJ01</t>
  </si>
  <si>
    <t>PBJ02</t>
  </si>
  <si>
    <t>PBJ04</t>
  </si>
  <si>
    <t>PBJ06</t>
  </si>
  <si>
    <t>Consultas y/o atenciones otorgadas de primera vez</t>
  </si>
  <si>
    <t>De 15 a 19 años</t>
  </si>
  <si>
    <t>Atención del embarazo</t>
  </si>
  <si>
    <t>Otro tipo de atención</t>
  </si>
  <si>
    <t>Promotores y/o brigadistas juveniles SSRA</t>
  </si>
  <si>
    <t>En seguimiento</t>
  </si>
  <si>
    <t>Inicial</t>
  </si>
  <si>
    <t>Mayor o igual a 90</t>
  </si>
  <si>
    <t>De 89 a 80</t>
  </si>
  <si>
    <t>Menor o igual a 79</t>
  </si>
  <si>
    <t>Clave</t>
  </si>
  <si>
    <t>CTB01</t>
  </si>
  <si>
    <t>Segunda vez en el año</t>
  </si>
  <si>
    <t>De 10 a 17 años</t>
  </si>
  <si>
    <t>Cervico-uterino</t>
  </si>
  <si>
    <t>Paquetes didácticos</t>
  </si>
  <si>
    <t>Entregados</t>
  </si>
  <si>
    <t xml:space="preserve">Certificada como Saludable </t>
  </si>
  <si>
    <t xml:space="preserve">Grupos de población con Orientación Alimentaria y que realizan ejercicio para el cuidado de la salud </t>
  </si>
  <si>
    <t>Comités locales de salud activos</t>
  </si>
  <si>
    <t>Lactancia materna y alimentación complementaria</t>
  </si>
  <si>
    <t>Ingreso casos probables</t>
  </si>
  <si>
    <t>ZOB20</t>
  </si>
  <si>
    <t>Menores de 10 años</t>
  </si>
  <si>
    <t>DET85</t>
  </si>
  <si>
    <t>DET87</t>
  </si>
  <si>
    <t>DET88</t>
  </si>
  <si>
    <t>DET89</t>
  </si>
  <si>
    <t>DET90</t>
  </si>
  <si>
    <t>DET91</t>
  </si>
  <si>
    <t>DET93</t>
  </si>
  <si>
    <t>DET94</t>
  </si>
  <si>
    <t>DET95</t>
  </si>
  <si>
    <t>DET96</t>
  </si>
  <si>
    <t>DET97</t>
  </si>
  <si>
    <t>DET98</t>
  </si>
  <si>
    <t>DET99</t>
  </si>
  <si>
    <t>DTE01</t>
  </si>
  <si>
    <t>DTE03</t>
  </si>
  <si>
    <t>DTE04</t>
  </si>
  <si>
    <t>DTE05</t>
  </si>
  <si>
    <t>DTE06</t>
  </si>
  <si>
    <t>DTE07</t>
  </si>
  <si>
    <t>DTE08</t>
  </si>
  <si>
    <t>DTE10</t>
  </si>
  <si>
    <t>DTE11</t>
  </si>
  <si>
    <t>DTE12</t>
  </si>
  <si>
    <t>Recuperado de rezago</t>
  </si>
  <si>
    <t>Recuperado de riesgo de retraso</t>
  </si>
  <si>
    <t>EDI13</t>
  </si>
  <si>
    <t>EDI14</t>
  </si>
  <si>
    <t>EDI15</t>
  </si>
  <si>
    <t>EDI16</t>
  </si>
  <si>
    <t>EDI17</t>
  </si>
  <si>
    <t>EDI18</t>
  </si>
  <si>
    <t>EDI19</t>
  </si>
  <si>
    <t>EDI20</t>
  </si>
  <si>
    <t>EDI21</t>
  </si>
  <si>
    <t>EDI22</t>
  </si>
  <si>
    <t>EDI23</t>
  </si>
  <si>
    <t>EDI24</t>
  </si>
  <si>
    <t>RPB01</t>
  </si>
  <si>
    <t>RPB02</t>
  </si>
  <si>
    <t>RPB03</t>
  </si>
  <si>
    <t>Hiperplasia prostática 45 y más años</t>
  </si>
  <si>
    <t>MBL01</t>
  </si>
  <si>
    <t>Tipo de consultas y atenciones</t>
  </si>
  <si>
    <t>Prescripción de métodos anticonceptivos</t>
  </si>
  <si>
    <t>Prevención y atención de ITS</t>
  </si>
  <si>
    <t>Capacitados (Durante el mes)</t>
  </si>
  <si>
    <t>Intervenciones realizadas</t>
  </si>
  <si>
    <t>De antígeno prostático utilizados</t>
  </si>
  <si>
    <t>REA01</t>
  </si>
  <si>
    <t>DET49</t>
  </si>
  <si>
    <t>Violencia Familiar 15 y más años</t>
  </si>
  <si>
    <t>DET56</t>
  </si>
  <si>
    <t>Es corroborado con SAT y 2-ME</t>
  </si>
  <si>
    <t>Confirmación SAT y 2-ME positivo</t>
  </si>
  <si>
    <t>Confirmación SAT y 2-ME negativo</t>
  </si>
  <si>
    <t>006 Referencia</t>
  </si>
  <si>
    <t>008 No médicas</t>
  </si>
  <si>
    <t>024</t>
  </si>
  <si>
    <t>025</t>
  </si>
  <si>
    <t>Resultado prueba EDI normal (verde)</t>
  </si>
  <si>
    <t>Resultado prueba EDI rezago (amarillo)</t>
  </si>
  <si>
    <t>Estimulación temprana
Menores de 5 años</t>
  </si>
  <si>
    <t>009</t>
  </si>
  <si>
    <t>010</t>
  </si>
  <si>
    <t>011</t>
  </si>
  <si>
    <t>012 Telemedicina</t>
  </si>
  <si>
    <t>014 Migrantes</t>
  </si>
  <si>
    <t>015 Indígenas</t>
  </si>
  <si>
    <t>017 Derechohabiencia</t>
  </si>
  <si>
    <t>018 Por Médico Homeópata</t>
  </si>
  <si>
    <t>019 Consulta especializada</t>
  </si>
  <si>
    <t>021 Paciente Indígena</t>
  </si>
  <si>
    <t xml:space="preserve">022
Según IMC de 10 a 19 años </t>
  </si>
  <si>
    <t>023 Sintomático Respiratorio Tb 
sólo por signos y síntomas</t>
  </si>
  <si>
    <t>026</t>
  </si>
  <si>
    <t>029 Puérperas</t>
  </si>
  <si>
    <t>030 Menopausia</t>
  </si>
  <si>
    <t>031 Infecciones
transmisión sexual</t>
  </si>
  <si>
    <t>033 Consultas Cáncer de la Mujer</t>
  </si>
  <si>
    <t>036 Consultas y atenciones</t>
  </si>
  <si>
    <t>037 Indígenas</t>
  </si>
  <si>
    <t>038 Métodos entregados</t>
  </si>
  <si>
    <t>039 Niño sano</t>
  </si>
  <si>
    <t>041 Peso para la Talla</t>
  </si>
  <si>
    <t>042 IMC</t>
  </si>
  <si>
    <r>
      <t>046 Resultado Prueba Battelle (IDB-2</t>
    </r>
    <r>
      <rPr>
        <b/>
        <vertAlign val="superscript"/>
        <sz val="9"/>
        <color indexed="8"/>
        <rFont val="Arial"/>
        <family val="2"/>
      </rPr>
      <t>a</t>
    </r>
    <r>
      <rPr>
        <b/>
        <sz val="9"/>
        <color indexed="8"/>
        <rFont val="Arial"/>
        <family val="2"/>
      </rPr>
      <t>) 
A niños de 
16 meses a 4 años</t>
    </r>
  </si>
  <si>
    <t>047 Enfermedad diarréica</t>
  </si>
  <si>
    <t>051 Paludismo</t>
  </si>
  <si>
    <t>052 Dengue</t>
  </si>
  <si>
    <t>054 Consulta con Atención  Integrada de Línea de Vida</t>
  </si>
  <si>
    <t>055 Consultas con presentación de la Cartilla Nacional de Salud</t>
  </si>
  <si>
    <t>056 Detecciones</t>
  </si>
  <si>
    <t>058 Control de tiras</t>
  </si>
  <si>
    <t>059 Reactivos</t>
  </si>
  <si>
    <t>061 Extramuros</t>
  </si>
  <si>
    <t>062 Usuarios activos</t>
  </si>
  <si>
    <t>063 Indígenas</t>
  </si>
  <si>
    <t>065 Salud de los pueblos indígenas</t>
  </si>
  <si>
    <t>066 Ingresos</t>
  </si>
  <si>
    <t>067 Peso para la Talla (P/T)</t>
  </si>
  <si>
    <t>068 Talla baja para la Edad (T/E)</t>
  </si>
  <si>
    <t>069 Índice de masa corporal 
5 a 9 años</t>
  </si>
  <si>
    <t>071 Lactancia materna</t>
  </si>
  <si>
    <t>072 Niños con anemia y sin anemia</t>
  </si>
  <si>
    <t xml:space="preserve">073 Total de niños a los que se les ha realizado el examen de hemoglobina en el mes </t>
  </si>
  <si>
    <t>091 Micobacteriosis-Lepra</t>
  </si>
  <si>
    <t>092 Brucelosis</t>
  </si>
  <si>
    <t>093 Taeniosis</t>
  </si>
  <si>
    <t>094 Cisticercosis</t>
  </si>
  <si>
    <t>095 
TOTAL</t>
  </si>
  <si>
    <t>097 Rehabilitación</t>
  </si>
  <si>
    <t>098 Salud mental</t>
  </si>
  <si>
    <t>099 Micronutrimentos</t>
  </si>
  <si>
    <t>101 Desintoxicaciones</t>
  </si>
  <si>
    <t>102 Grupos</t>
  </si>
  <si>
    <t>103 Madres capacitadas</t>
  </si>
  <si>
    <t>104 Grupos de Adolescentes Promotores de la Salud  (GAPS)</t>
  </si>
  <si>
    <t>105 Atención durante el trabajo de parto</t>
  </si>
  <si>
    <t>106</t>
  </si>
  <si>
    <t>108 Nacidos vivos</t>
  </si>
  <si>
    <t>109 Defunciones fetales</t>
  </si>
  <si>
    <t>111 Tamiz Neonatal</t>
  </si>
  <si>
    <t>115 Casos de intoxicación por picadura de alacrán</t>
  </si>
  <si>
    <t>116
Rabia tratamiento a humanos</t>
  </si>
  <si>
    <t>117 Rickettsiosis: Fiebre manchada de las montañas rocosas (FMMR)</t>
  </si>
  <si>
    <t>118 Salud Sexual y Reproductiva para Adolescentes (SSRA)
(Servicios Amigables)</t>
  </si>
  <si>
    <t>119 BCG</t>
  </si>
  <si>
    <t>120 Pentavalente Acelular
DPaT + VPI + Hib</t>
  </si>
  <si>
    <t>121 Hepatitis B</t>
  </si>
  <si>
    <t>122 Hepatitis A</t>
  </si>
  <si>
    <t>123 DPT</t>
  </si>
  <si>
    <t>125 Neumocócica Conjugada</t>
  </si>
  <si>
    <t>127 S R P
Triple viral</t>
  </si>
  <si>
    <t>128 S R
Doble viral</t>
  </si>
  <si>
    <t>129 VPH Mujeres</t>
  </si>
  <si>
    <t>130 SABIN</t>
  </si>
  <si>
    <t>131 Varicela</t>
  </si>
  <si>
    <t>132    T d</t>
  </si>
  <si>
    <t>133 Tdpa Embarazada</t>
  </si>
  <si>
    <t>134 Tifoídica</t>
  </si>
  <si>
    <t>135
Preescolar</t>
  </si>
  <si>
    <t>136
Primaria</t>
  </si>
  <si>
    <t>137
Secundaria</t>
  </si>
  <si>
    <t>138
Medio superior</t>
  </si>
  <si>
    <t>139 Comunidades saludables
participación social</t>
  </si>
  <si>
    <t>142</t>
  </si>
  <si>
    <t>144 Laboratorio clínico</t>
  </si>
  <si>
    <t>145 Radiología</t>
  </si>
  <si>
    <t>146 Patología</t>
  </si>
  <si>
    <t>147 Electrocardiogramas</t>
  </si>
  <si>
    <t>148 Electroencefalogramas</t>
  </si>
  <si>
    <t>149 Ultrasonido</t>
  </si>
  <si>
    <t>150 Tomografía axial computarizada</t>
  </si>
  <si>
    <t>151 Potenciales evocados auditivos del tallo cerebral</t>
  </si>
  <si>
    <t>153 Unidades de consulta externa</t>
  </si>
  <si>
    <t>154 Unidades Hospitalarias</t>
  </si>
  <si>
    <t>Preven-ción de la Violencia</t>
  </si>
  <si>
    <t>ITS Tumorales (Condiloma acuminado, Molusco contagioso)</t>
  </si>
  <si>
    <r>
      <t xml:space="preserve">ITS Secretoras (Tricomoniasis, Vaginosis, Candidiasis y </t>
    </r>
    <r>
      <rPr>
        <i/>
        <sz val="8"/>
        <color indexed="8"/>
        <rFont val="Arial"/>
        <family val="2"/>
      </rPr>
      <t>Chlamydia trachomatis</t>
    </r>
    <r>
      <rPr>
        <sz val="8"/>
        <color indexed="8"/>
        <rFont val="Arial"/>
        <family val="2"/>
      </rPr>
      <t>)</t>
    </r>
  </si>
  <si>
    <t>ITS Ulcerativas (Herpes genital, Chancro blando, Linfogranuloma venéreo)</t>
  </si>
  <si>
    <t>Mujer 10 a 14 años</t>
  </si>
  <si>
    <t>Mujer 15 a 19 años</t>
  </si>
  <si>
    <t>Hombre 10 a 14 años</t>
  </si>
  <si>
    <t>Hombre 15 a 19 años</t>
  </si>
  <si>
    <t>Sintomático Respiratorio Tb por estudio</t>
  </si>
  <si>
    <t>Talleres comunitarios de Promoción de la Salud</t>
  </si>
  <si>
    <t>Información sospecha de cáncer</t>
  </si>
  <si>
    <t xml:space="preserve">Iniciada en el proceso de certificación </t>
  </si>
  <si>
    <t>Orientada en temas de salud pública</t>
  </si>
  <si>
    <t xml:space="preserve">Activa en el manejo de los determinantes de la salud </t>
  </si>
  <si>
    <t>126 Neumocócica polisacarida 
(23 serotipos)</t>
  </si>
  <si>
    <t>Nuevos (Durante el mes)</t>
  </si>
  <si>
    <t>Activos (Al final del mes)</t>
  </si>
  <si>
    <t>032 Atención a la violencia Mujeres de 15 años y más</t>
  </si>
  <si>
    <t>DET86</t>
  </si>
  <si>
    <t>DET92</t>
  </si>
  <si>
    <t>DTE02</t>
  </si>
  <si>
    <t>DTE09</t>
  </si>
  <si>
    <t>Salud del niño</t>
  </si>
  <si>
    <t>Aplicado en los primeros 30 minutos</t>
  </si>
  <si>
    <t>Parasitoscópico</t>
  </si>
  <si>
    <t>Serológico</t>
  </si>
  <si>
    <t>Casos diagnosticados</t>
  </si>
  <si>
    <t>TPR03</t>
  </si>
  <si>
    <t>TPR04</t>
  </si>
  <si>
    <t>Agudos</t>
  </si>
  <si>
    <t>TPR06</t>
  </si>
  <si>
    <t>TPR25</t>
  </si>
  <si>
    <t>TPR26</t>
  </si>
  <si>
    <t>TPR08</t>
  </si>
  <si>
    <t>TPR27</t>
  </si>
  <si>
    <t>TPR28</t>
  </si>
  <si>
    <t>TPR40</t>
  </si>
  <si>
    <t>Curados</t>
  </si>
  <si>
    <t>TPR10</t>
  </si>
  <si>
    <t>Casos ingresados</t>
  </si>
  <si>
    <t>Casos con tratamiento concluido</t>
  </si>
  <si>
    <t>Casos</t>
  </si>
  <si>
    <t>Detectado por banco de sangre</t>
  </si>
  <si>
    <t>Detectado por papel filtro</t>
  </si>
  <si>
    <t>Con tratamiento supervisado</t>
  </si>
  <si>
    <t>Crónicos sintomáticos</t>
  </si>
  <si>
    <t xml:space="preserve">Enfermedad de chagas </t>
  </si>
  <si>
    <t>Capacitación al personal de salud</t>
  </si>
  <si>
    <t>TPR41</t>
  </si>
  <si>
    <t>TPR42</t>
  </si>
  <si>
    <t>TPR43</t>
  </si>
  <si>
    <t>TPR44</t>
  </si>
  <si>
    <t>EPOC</t>
  </si>
  <si>
    <t>&gt;= 80</t>
  </si>
  <si>
    <t>&lt; 50 - &gt;= 30</t>
  </si>
  <si>
    <t>&lt; 80 - &gt;= 50</t>
  </si>
  <si>
    <t>&lt; 30</t>
  </si>
  <si>
    <t>TPA01</t>
  </si>
  <si>
    <t>TPA02</t>
  </si>
  <si>
    <t>TPA03</t>
  </si>
  <si>
    <t>TPA04</t>
  </si>
  <si>
    <t>BPA01</t>
  </si>
  <si>
    <t>BPA02</t>
  </si>
  <si>
    <t>BPA03</t>
  </si>
  <si>
    <t>BPA04</t>
  </si>
  <si>
    <t>ELA01</t>
  </si>
  <si>
    <t>ELA02</t>
  </si>
  <si>
    <t>ELA03</t>
  </si>
  <si>
    <t>ELA04</t>
  </si>
  <si>
    <t>ASI01</t>
  </si>
  <si>
    <t>ASI02</t>
  </si>
  <si>
    <t>ASI03</t>
  </si>
  <si>
    <t>ASI04</t>
  </si>
  <si>
    <t>AST01</t>
  </si>
  <si>
    <t>AST02</t>
  </si>
  <si>
    <t>AST03</t>
  </si>
  <si>
    <t>AST04</t>
  </si>
  <si>
    <t>ASC01</t>
  </si>
  <si>
    <t>ASC02</t>
  </si>
  <si>
    <t>ASC03</t>
  </si>
  <si>
    <t>ASC04</t>
  </si>
  <si>
    <t>ASE01</t>
  </si>
  <si>
    <t>ASE02</t>
  </si>
  <si>
    <t>ASE03</t>
  </si>
  <si>
    <t>ASE04</t>
  </si>
  <si>
    <t>EPI01</t>
  </si>
  <si>
    <t>EPI02</t>
  </si>
  <si>
    <t>EPI03</t>
  </si>
  <si>
    <t>EPI04</t>
  </si>
  <si>
    <t>EPT01</t>
  </si>
  <si>
    <t>EPT02</t>
  </si>
  <si>
    <t>EPT03</t>
  </si>
  <si>
    <t>EPT04</t>
  </si>
  <si>
    <t>EPC01</t>
  </si>
  <si>
    <t>EPC02</t>
  </si>
  <si>
    <t>EPC03</t>
  </si>
  <si>
    <t>EPC04</t>
  </si>
  <si>
    <t>EPE01</t>
  </si>
  <si>
    <t>EPE02</t>
  </si>
  <si>
    <t>EPE03</t>
  </si>
  <si>
    <t>EPE04</t>
  </si>
  <si>
    <t>TPE01</t>
  </si>
  <si>
    <t>TPE02</t>
  </si>
  <si>
    <t>TPE03</t>
  </si>
  <si>
    <t>TPE04</t>
  </si>
  <si>
    <t>BPE01</t>
  </si>
  <si>
    <t>BPE02</t>
  </si>
  <si>
    <t>BPE03</t>
  </si>
  <si>
    <t>BPE04</t>
  </si>
  <si>
    <t>ELE01</t>
  </si>
  <si>
    <t>ELE02</t>
  </si>
  <si>
    <t>ELE03</t>
  </si>
  <si>
    <t>ELE04</t>
  </si>
  <si>
    <t>EPM01</t>
  </si>
  <si>
    <t>EPM02</t>
  </si>
  <si>
    <t>EPM03</t>
  </si>
  <si>
    <t>EPM04</t>
  </si>
  <si>
    <t>235
Biomasa 
positivo</t>
  </si>
  <si>
    <t>234
Tabaquismo positivo</t>
  </si>
  <si>
    <t>236
Exposicìòn laboral</t>
  </si>
  <si>
    <t>237
Ingresos</t>
  </si>
  <si>
    <t>238
En tratamiento</t>
  </si>
  <si>
    <t>239
Controlados</t>
  </si>
  <si>
    <t>240
Crisis</t>
  </si>
  <si>
    <t>241
Tabaquismo positivo</t>
  </si>
  <si>
    <t>242
Biomasa 
positivo</t>
  </si>
  <si>
    <t>243
Exposicìòn laboral</t>
  </si>
  <si>
    <t>244
Ingresos</t>
  </si>
  <si>
    <t>245
En tratamiento</t>
  </si>
  <si>
    <t>246
Controlados</t>
  </si>
  <si>
    <t>247
Exacerbaciones</t>
  </si>
  <si>
    <t>248 Enfermedad de Chagas</t>
  </si>
  <si>
    <t>Atención por adicción a Cannabis</t>
  </si>
  <si>
    <t>Atención por adicción a otras substancias psicoactivas</t>
  </si>
  <si>
    <t>SMA09</t>
  </si>
  <si>
    <t>SMA10</t>
  </si>
  <si>
    <t>SMA11</t>
  </si>
  <si>
    <t>SMA12</t>
  </si>
  <si>
    <t>249 Resultados de Espirometrías
(VEF1/CVF) realizada con broncodilatador</t>
  </si>
  <si>
    <t>Aplicación de biológicos</t>
  </si>
  <si>
    <t>Con antecedentes personales patológicos</t>
  </si>
  <si>
    <t>Cobertura EGO con resultado</t>
  </si>
  <si>
    <t>Con consulta menor a 8 días</t>
  </si>
  <si>
    <t>AMEU</t>
  </si>
  <si>
    <t>LUI</t>
  </si>
  <si>
    <t>270 Control del puerperio</t>
  </si>
  <si>
    <t>271 En Lactancia</t>
  </si>
  <si>
    <t>Mujeres con lactancia exclusiva a menores de 6 meses</t>
  </si>
  <si>
    <t>1er trimestre</t>
  </si>
  <si>
    <t>2o y 3er trimestre</t>
  </si>
  <si>
    <t>EMC01</t>
  </si>
  <si>
    <t>EMC02</t>
  </si>
  <si>
    <t>EMC03</t>
  </si>
  <si>
    <t>EMC04</t>
  </si>
  <si>
    <t>EMC05</t>
  </si>
  <si>
    <t>ABT01</t>
  </si>
  <si>
    <t>ABT02</t>
  </si>
  <si>
    <t>ABT03</t>
  </si>
  <si>
    <t>CPU01</t>
  </si>
  <si>
    <t>CPU02</t>
  </si>
  <si>
    <t>CLA01</t>
  </si>
  <si>
    <t>112 Aceptantes postevento obstétrico en Unidades de Consulta externa</t>
  </si>
  <si>
    <t>114 OTB En Unidades de Consulta externa</t>
  </si>
  <si>
    <t>Vasectomías 20 años y más</t>
  </si>
  <si>
    <t>VSB01</t>
  </si>
  <si>
    <t>VSB02</t>
  </si>
  <si>
    <t>Alta con Azoospermia</t>
  </si>
  <si>
    <t>VAC64</t>
  </si>
  <si>
    <t>NPT47</t>
  </si>
  <si>
    <t>NPT48</t>
  </si>
  <si>
    <t>NPT49</t>
  </si>
  <si>
    <t>NPT50</t>
  </si>
  <si>
    <t>NPT51</t>
  </si>
  <si>
    <t>NPT52</t>
  </si>
  <si>
    <t>NPT53</t>
  </si>
  <si>
    <t>NPT54</t>
  </si>
  <si>
    <t>IMC06</t>
  </si>
  <si>
    <t>IMC07</t>
  </si>
  <si>
    <t>CEN94</t>
  </si>
  <si>
    <t>CEN95</t>
  </si>
  <si>
    <t>CEN96</t>
  </si>
  <si>
    <t>CEN97</t>
  </si>
  <si>
    <t>CEN98</t>
  </si>
  <si>
    <t>CEN99</t>
  </si>
  <si>
    <t>CNE01</t>
  </si>
  <si>
    <t>CNE02</t>
  </si>
  <si>
    <t>CNE03</t>
  </si>
  <si>
    <t>CNE04</t>
  </si>
  <si>
    <t>DIS02</t>
  </si>
  <si>
    <t>016 
Discapacidad</t>
  </si>
  <si>
    <t>DIS03</t>
  </si>
  <si>
    <t>DIS04</t>
  </si>
  <si>
    <t>0-19 años</t>
  </si>
  <si>
    <t>DIS05</t>
  </si>
  <si>
    <t>DIS06</t>
  </si>
  <si>
    <t>60 y màs</t>
  </si>
  <si>
    <t>CME11</t>
  </si>
  <si>
    <t>Menores de 1 año</t>
  </si>
  <si>
    <t>CME12</t>
  </si>
  <si>
    <t>De 1 a 9 años</t>
  </si>
  <si>
    <t>CME13</t>
  </si>
  <si>
    <t>CME14</t>
  </si>
  <si>
    <t>CME15</t>
  </si>
  <si>
    <t>CME16</t>
  </si>
  <si>
    <r>
      <t xml:space="preserve">113 Vasectomía </t>
    </r>
    <r>
      <rPr>
        <b/>
        <sz val="8"/>
        <color indexed="10"/>
        <rFont val="Arial"/>
        <family val="2"/>
      </rPr>
      <t>tradicional</t>
    </r>
  </si>
  <si>
    <t>113 Vasectomías sin bisturí</t>
  </si>
  <si>
    <t>124 Rotavirus RV5</t>
  </si>
  <si>
    <t>274 Rotavirus RV1</t>
  </si>
  <si>
    <t>VAC65</t>
  </si>
  <si>
    <t>VAC66</t>
  </si>
  <si>
    <t>275 Hexavalente</t>
  </si>
  <si>
    <t>VAC67</t>
  </si>
  <si>
    <t>VAC68</t>
  </si>
  <si>
    <t>VAC69</t>
  </si>
  <si>
    <t>VAC70</t>
  </si>
  <si>
    <t>VAC71</t>
  </si>
  <si>
    <t>Personas que recibieron Orientación Bucodental</t>
  </si>
  <si>
    <t>SBE48</t>
  </si>
  <si>
    <t>SBE49</t>
  </si>
  <si>
    <t>SBE50</t>
  </si>
  <si>
    <t>1 a 5 años de edad</t>
  </si>
  <si>
    <t>6 a 19 años de edad</t>
  </si>
  <si>
    <t>20 y más años de edad</t>
  </si>
  <si>
    <t>Orientación Bucodental</t>
  </si>
  <si>
    <t>Personas que la recibieron</t>
  </si>
  <si>
    <t>1a detección</t>
  </si>
  <si>
    <t>Prueba rápida (Inmunocromatografía)</t>
  </si>
  <si>
    <t>Reactiva</t>
  </si>
  <si>
    <t>No reactiva</t>
  </si>
  <si>
    <t>Enzimoinmunoensayo (ELISA)</t>
  </si>
  <si>
    <t>Positiva</t>
  </si>
  <si>
    <t>Negativa</t>
  </si>
  <si>
    <t>2a detección</t>
  </si>
  <si>
    <t>Pruebas confirmatorias o suplementarias</t>
  </si>
  <si>
    <t>Carga viral</t>
  </si>
  <si>
    <t>Detectable</t>
  </si>
  <si>
    <t>Indetectable</t>
  </si>
  <si>
    <t>EVH09</t>
  </si>
  <si>
    <t>EVH10</t>
  </si>
  <si>
    <t>EVH11</t>
  </si>
  <si>
    <t>EVH12</t>
  </si>
  <si>
    <t>EVH13</t>
  </si>
  <si>
    <t>EVH14</t>
  </si>
  <si>
    <t>EDS05</t>
  </si>
  <si>
    <t>EDS06</t>
  </si>
  <si>
    <t>EDS07</t>
  </si>
  <si>
    <t>EDS08</t>
  </si>
  <si>
    <t>EDS09</t>
  </si>
  <si>
    <t>EDS10</t>
  </si>
  <si>
    <t>DRS01</t>
  </si>
  <si>
    <t>DRS02</t>
  </si>
  <si>
    <t>Con Transtornos emocionales</t>
  </si>
  <si>
    <t>Pruebas confirmatorias y/o suplementarias</t>
  </si>
  <si>
    <t>EMC06</t>
  </si>
  <si>
    <t>Con atención pregestacional</t>
  </si>
  <si>
    <t>Plan de seguridad</t>
  </si>
  <si>
    <t>Incial</t>
  </si>
  <si>
    <t>Reforzamiento</t>
  </si>
  <si>
    <t>Atención odontológica</t>
  </si>
  <si>
    <t>Con Valoración nutricional</t>
  </si>
  <si>
    <t>Medicamentos</t>
  </si>
  <si>
    <t>Ambulancia</t>
  </si>
  <si>
    <t>Vehículo particular</t>
  </si>
  <si>
    <t>Transporte AME</t>
  </si>
  <si>
    <t>Transporte público</t>
  </si>
  <si>
    <t>Ambulancia aérea</t>
  </si>
  <si>
    <t>B24X</t>
  </si>
  <si>
    <t>A539</t>
  </si>
  <si>
    <t>Sucedáneos de leche materna por B24X</t>
  </si>
  <si>
    <t>Adicciones</t>
  </si>
  <si>
    <t>Afromexicana</t>
  </si>
  <si>
    <t>Con Violencia intrafamiliar</t>
  </si>
  <si>
    <t>268
Control del embarazo</t>
  </si>
  <si>
    <t>Con USG</t>
  </si>
  <si>
    <t xml:space="preserve">Mes: </t>
  </si>
  <si>
    <t>Nombre de la unidad</t>
  </si>
  <si>
    <t>SPSS/INSABI</t>
  </si>
  <si>
    <t>020 Total</t>
  </si>
  <si>
    <t>Cobertura de atención</t>
  </si>
  <si>
    <t>Pacientes de primera vez en el año en la consulta externa</t>
  </si>
  <si>
    <t>Informe Mensual de Unidad Médica
1a parte SINBA-SIS-CE-H (Datos concentrados)</t>
  </si>
  <si>
    <t>040 Madres Informadas en prevención de accidentes en menores de 10 años</t>
  </si>
  <si>
    <t>044Resultado de la Prueba EDI</t>
  </si>
  <si>
    <t>048 Primera vez</t>
  </si>
  <si>
    <t>049 Neumonía</t>
  </si>
  <si>
    <t>050 Referencias</t>
  </si>
  <si>
    <t>028 Embarazo. 
Complicaciones</t>
  </si>
  <si>
    <t>Atención por adicción a alcohol</t>
  </si>
  <si>
    <t>Atención por adicción a tabaco</t>
  </si>
  <si>
    <t>048 Subse-cuente</t>
  </si>
  <si>
    <t>Subse-cuente</t>
  </si>
  <si>
    <t>034 Sospecha de cáncer en menores de 18 años</t>
  </si>
  <si>
    <t>035 Confirmación de cáncer en menores de 18 años Unidades acreditadas UMAS</t>
  </si>
  <si>
    <t>CLUES</t>
  </si>
  <si>
    <t>MES</t>
  </si>
  <si>
    <t>AÑO</t>
  </si>
  <si>
    <t>NOMBRE DE LA UNIDAD MÉDICA</t>
  </si>
  <si>
    <t>Configura la información de la unidad médica</t>
  </si>
  <si>
    <t>118 Salud Sexual y Reproductiva para Adolescentes (SSRA)
(Servicios Amigables)</t>
  </si>
  <si>
    <t>060 Salud Bucal Intramuros</t>
  </si>
  <si>
    <t>SBI46</t>
  </si>
  <si>
    <t>SBI47</t>
  </si>
  <si>
    <t>SBI48</t>
  </si>
  <si>
    <t xml:space="preserve"> Salud Materna y Perinatal
Control y seguimiento de embarazo, puerperio y lactancia</t>
  </si>
  <si>
    <t>268 Ingresos</t>
  </si>
  <si>
    <t>Total de ingresos</t>
  </si>
  <si>
    <t>Paciente referida por personal comunitario</t>
  </si>
  <si>
    <t>279 En control</t>
  </si>
  <si>
    <t>ECT01</t>
  </si>
  <si>
    <t>15 a 19 años</t>
  </si>
  <si>
    <t>ECT02</t>
  </si>
  <si>
    <t>ECT03</t>
  </si>
  <si>
    <t>ECT04</t>
  </si>
  <si>
    <t>280 Acciones preventivas durante el control del embarazo</t>
  </si>
  <si>
    <t>PCE01</t>
  </si>
  <si>
    <t>PCE02</t>
  </si>
  <si>
    <t>PCE03</t>
  </si>
  <si>
    <t>PCE04</t>
  </si>
  <si>
    <t>PCE05</t>
  </si>
  <si>
    <t>PCE06</t>
  </si>
  <si>
    <t>Detecciones</t>
  </si>
  <si>
    <t>EVH15</t>
  </si>
  <si>
    <t>EVH16</t>
  </si>
  <si>
    <t>EVH17</t>
  </si>
  <si>
    <t>EVH18</t>
  </si>
  <si>
    <t>EDS11</t>
  </si>
  <si>
    <t>EDS12</t>
  </si>
  <si>
    <t>EDS13</t>
  </si>
  <si>
    <t>EDS14</t>
  </si>
  <si>
    <t>280 Detecciones de factores de riesgo sociales durante el embarazo</t>
  </si>
  <si>
    <t>281Traslado a la unidad de salud para la resolución de embarazo</t>
  </si>
  <si>
    <t>TUS01</t>
  </si>
  <si>
    <t>TUS02</t>
  </si>
  <si>
    <t>TUS03</t>
  </si>
  <si>
    <t>TUS04</t>
  </si>
  <si>
    <t>TUS05</t>
  </si>
  <si>
    <t>269
Resolución del embarazo por Aborto</t>
  </si>
  <si>
    <t>282 Atención a la persona recién nacida</t>
  </si>
  <si>
    <t>Con apego inmediato al seno materno</t>
  </si>
  <si>
    <t>PRO01</t>
  </si>
  <si>
    <t>Egresados con lactancia materna exclusiva</t>
  </si>
  <si>
    <t>PRO02</t>
  </si>
  <si>
    <t>PRO03</t>
  </si>
  <si>
    <t>Tratamiento profiláctico a a la persona recién nacida</t>
  </si>
  <si>
    <t>PRO04</t>
  </si>
  <si>
    <t>PRO05</t>
  </si>
  <si>
    <t>CLA02</t>
  </si>
  <si>
    <t>079 
Detecciones de B24X en el embarazo</t>
  </si>
  <si>
    <t>267
Detecciones de A539 en el embarazo</t>
  </si>
  <si>
    <t>Informe Mensual de Unidad Médica
1a parte SINBA-SIS-CE-H (TARJETAS NIÑO Y MUJER)</t>
  </si>
  <si>
    <t>Informe Mensual de Unidad Médica
2a parte SINBA-SIS-CE-H (Datos concentrados SINBA)</t>
  </si>
  <si>
    <t>VPC02</t>
  </si>
  <si>
    <t>Muestras tomadas</t>
  </si>
  <si>
    <t>233 Enfermedad de Chagas</t>
  </si>
  <si>
    <t>VEC01</t>
  </si>
  <si>
    <t>Serología</t>
  </si>
  <si>
    <t>VEC02</t>
  </si>
  <si>
    <t>Parasitología</t>
  </si>
  <si>
    <t>VEC03</t>
  </si>
  <si>
    <t>&lt; 15 años papel filtro</t>
  </si>
  <si>
    <t>276 Sesiones de hemodiálisis</t>
  </si>
  <si>
    <t>053 Zoonosis/Rabia
Personas agredidas</t>
  </si>
  <si>
    <t>ZOA04</t>
  </si>
  <si>
    <t>Por perros intradomiciliario</t>
  </si>
  <si>
    <t>ZOA05</t>
  </si>
  <si>
    <t>Por perros en vía pública</t>
  </si>
  <si>
    <t>ZOA03</t>
  </si>
  <si>
    <t>Por otros animales sospechosos</t>
  </si>
  <si>
    <t>ASMA</t>
  </si>
  <si>
    <t>Número de grupos</t>
  </si>
  <si>
    <t>Club de embarazadas</t>
  </si>
  <si>
    <t>GAM19</t>
  </si>
  <si>
    <t>GAM20</t>
  </si>
  <si>
    <t>141Sesiones y Talleres</t>
  </si>
  <si>
    <r>
      <t xml:space="preserve">Crónicos </t>
    </r>
    <r>
      <rPr>
        <sz val="8"/>
        <color indexed="8"/>
        <rFont val="Arial"/>
        <family val="2"/>
      </rPr>
      <t>asintomáticos</t>
    </r>
  </si>
  <si>
    <t>Población blanco</t>
  </si>
  <si>
    <t>Primera dosis</t>
  </si>
  <si>
    <t>BIE01</t>
  </si>
  <si>
    <t>12 a 23 meses</t>
  </si>
  <si>
    <t>BIE28</t>
  </si>
  <si>
    <t>24 a 35 meses</t>
  </si>
  <si>
    <t>BIE29</t>
  </si>
  <si>
    <t>36 a 47 meses</t>
  </si>
  <si>
    <t>BIE30</t>
  </si>
  <si>
    <t>48 a 59 meses</t>
  </si>
  <si>
    <t>BIE31</t>
  </si>
  <si>
    <t>Segunda dosis</t>
  </si>
  <si>
    <t>7 a 11 meses</t>
  </si>
  <si>
    <t>BIE04</t>
  </si>
  <si>
    <t>BIE32</t>
  </si>
  <si>
    <t>BIE33</t>
  </si>
  <si>
    <t>BIE34</t>
  </si>
  <si>
    <t>BIE35</t>
  </si>
  <si>
    <t>Revacunación</t>
  </si>
  <si>
    <t>18 a 23 meses</t>
  </si>
  <si>
    <t>BIE36</t>
  </si>
  <si>
    <t>BIE37</t>
  </si>
  <si>
    <t>BIE38</t>
  </si>
  <si>
    <t>BIE39</t>
  </si>
  <si>
    <t>60  años y más</t>
  </si>
  <si>
    <t>BIE40</t>
  </si>
  <si>
    <t>Población de riesgo de 5 a 59 años</t>
  </si>
  <si>
    <t>Grupos Riesgo</t>
  </si>
  <si>
    <t>BIO96</t>
  </si>
  <si>
    <t>Personal de salud UM</t>
  </si>
  <si>
    <t>BIO97</t>
  </si>
  <si>
    <t>Personas con VIH</t>
  </si>
  <si>
    <t>BIE09</t>
  </si>
  <si>
    <t>BIE10</t>
  </si>
  <si>
    <t>20 a 59 años</t>
  </si>
  <si>
    <t>BIE41</t>
  </si>
  <si>
    <t>Diabetes mellitus</t>
  </si>
  <si>
    <t>BIE12</t>
  </si>
  <si>
    <t>BIE13</t>
  </si>
  <si>
    <t>BIE42</t>
  </si>
  <si>
    <t>Obesidad morbida</t>
  </si>
  <si>
    <t>BIE15</t>
  </si>
  <si>
    <t>BIE16</t>
  </si>
  <si>
    <t>BIE43</t>
  </si>
  <si>
    <t>Personas con cardiopatías</t>
  </si>
  <si>
    <t>BIE18</t>
  </si>
  <si>
    <t>BIE19</t>
  </si>
  <si>
    <t>BIE44</t>
  </si>
  <si>
    <t>Personas con asma sin control</t>
  </si>
  <si>
    <t>BIE21</t>
  </si>
  <si>
    <t>BIE22</t>
  </si>
  <si>
    <t>BIE45</t>
  </si>
  <si>
    <t>Personas con cáncer</t>
  </si>
  <si>
    <t>BIE24</t>
  </si>
  <si>
    <t>BIE25</t>
  </si>
  <si>
    <t>BIE46</t>
  </si>
  <si>
    <t>Otro grupo</t>
  </si>
  <si>
    <t>5 a 59 años</t>
  </si>
  <si>
    <t>BIE47</t>
  </si>
  <si>
    <t>278 Atención pregestacional</t>
  </si>
  <si>
    <t>Consultas de 1a vez</t>
  </si>
  <si>
    <t>Consultas subsecuentes</t>
  </si>
  <si>
    <t>Con patología crónica órgano funcional</t>
  </si>
  <si>
    <t>Con patología crónica infecciosa</t>
  </si>
  <si>
    <t>Con antecedentes de morbilidad materna extrema</t>
  </si>
  <si>
    <t>Con factores de riesgos sociales</t>
  </si>
  <si>
    <t>Con antecedentes obstétricos de riesgo</t>
  </si>
  <si>
    <t>APG01</t>
  </si>
  <si>
    <t>APG02</t>
  </si>
  <si>
    <t>APG03</t>
  </si>
  <si>
    <t>APG04</t>
  </si>
  <si>
    <t>APG05</t>
  </si>
  <si>
    <t>APG06</t>
  </si>
  <si>
    <t>APG07</t>
  </si>
  <si>
    <t>Informe Mensual de Actividades de 
Telemedicina SINBA-SIS-TM</t>
  </si>
  <si>
    <t>Teleconsulta</t>
  </si>
  <si>
    <t>TEM01</t>
  </si>
  <si>
    <t>TEM02</t>
  </si>
  <si>
    <t>TEM03</t>
  </si>
  <si>
    <t>TEM04</t>
  </si>
  <si>
    <t>TEM05</t>
  </si>
  <si>
    <t>TEM06</t>
  </si>
  <si>
    <t>Dermatología</t>
  </si>
  <si>
    <t>TEM13</t>
  </si>
  <si>
    <t>Neurología</t>
  </si>
  <si>
    <t>TEM14</t>
  </si>
  <si>
    <t>TEM15</t>
  </si>
  <si>
    <t>Cardiología</t>
  </si>
  <si>
    <t>TEM07</t>
  </si>
  <si>
    <t>Estudios de Gabinete</t>
  </si>
  <si>
    <t>TEM08</t>
  </si>
  <si>
    <t>Ultrasonido</t>
  </si>
  <si>
    <t>TEM09</t>
  </si>
  <si>
    <t>Electrocardiografía</t>
  </si>
  <si>
    <t>TEM16</t>
  </si>
  <si>
    <t>Rayos X</t>
  </si>
  <si>
    <t>TEM10</t>
  </si>
  <si>
    <t>TEM11</t>
  </si>
  <si>
    <t>Sesiones emitidas</t>
  </si>
  <si>
    <t>TEM12</t>
  </si>
  <si>
    <t>Tele educación</t>
  </si>
  <si>
    <t>224 Telemedicina</t>
  </si>
  <si>
    <t>155 Planificación familiar</t>
  </si>
  <si>
    <t>Menor a 20 años</t>
  </si>
  <si>
    <t>FUF10</t>
  </si>
  <si>
    <t>FUF11</t>
  </si>
  <si>
    <t>Nuevos usuarios</t>
  </si>
  <si>
    <t>FUF05</t>
  </si>
  <si>
    <t>Inyectable Mensual</t>
  </si>
  <si>
    <t>FUF06</t>
  </si>
  <si>
    <t xml:space="preserve">Inyectable Bimestral </t>
  </si>
  <si>
    <t>FUF07</t>
  </si>
  <si>
    <t>FUF25</t>
  </si>
  <si>
    <t>FUF26</t>
  </si>
  <si>
    <t>FUF08</t>
  </si>
  <si>
    <t>FUF22</t>
  </si>
  <si>
    <t>FUF09</t>
  </si>
  <si>
    <t>FUF27</t>
  </si>
  <si>
    <t>FUF12</t>
  </si>
  <si>
    <t>FUF13</t>
  </si>
  <si>
    <t>FUF14</t>
  </si>
  <si>
    <t>FUF28</t>
  </si>
  <si>
    <t>FUF29</t>
  </si>
  <si>
    <t>FUF15</t>
  </si>
  <si>
    <t>FUF23</t>
  </si>
  <si>
    <t>FUF16</t>
  </si>
  <si>
    <t>FUF30</t>
  </si>
  <si>
    <t>Métodos entregados</t>
  </si>
  <si>
    <t>FUF17</t>
  </si>
  <si>
    <t>FUF18</t>
  </si>
  <si>
    <t>FUF19</t>
  </si>
  <si>
    <t>FUF31</t>
  </si>
  <si>
    <t>FUF32</t>
  </si>
  <si>
    <t>FUF20</t>
  </si>
  <si>
    <t>FUF24</t>
  </si>
  <si>
    <t>FUF21</t>
  </si>
  <si>
    <t>FUF33</t>
  </si>
  <si>
    <t>Menor 1 año</t>
  </si>
  <si>
    <t>Atendidos por 1a vez</t>
  </si>
  <si>
    <t>FUN01</t>
  </si>
  <si>
    <t>Consultas otorgadas</t>
  </si>
  <si>
    <t>FUN02</t>
  </si>
  <si>
    <t>Atenciones EDAS</t>
  </si>
  <si>
    <t>FUN03</t>
  </si>
  <si>
    <t>Atenciones por IRAS</t>
  </si>
  <si>
    <t>FUN04</t>
  </si>
  <si>
    <t>Atención 1a vez</t>
  </si>
  <si>
    <t>FUN05</t>
  </si>
  <si>
    <t>FUN06</t>
  </si>
  <si>
    <t>FUN07</t>
  </si>
  <si>
    <t>FUN08</t>
  </si>
  <si>
    <t>Deshidratación por EDAS</t>
  </si>
  <si>
    <t>FUN09</t>
  </si>
  <si>
    <t>Sobres VSO</t>
  </si>
  <si>
    <t>FUN10</t>
  </si>
  <si>
    <t>FUN11</t>
  </si>
  <si>
    <t>FUN12</t>
  </si>
  <si>
    <t>FUN13</t>
  </si>
  <si>
    <t>Niños en control</t>
  </si>
  <si>
    <t>FUN23</t>
  </si>
  <si>
    <t>FUN24</t>
  </si>
  <si>
    <t>Sin desnutrición</t>
  </si>
  <si>
    <t>FUN25</t>
  </si>
  <si>
    <t>FUN26</t>
  </si>
  <si>
    <t>FUN27</t>
  </si>
  <si>
    <t>FUN28</t>
  </si>
  <si>
    <t>Desnutridos con alimentacion complementaria</t>
  </si>
  <si>
    <t>FUN29</t>
  </si>
  <si>
    <t>Desnutridos recuperados</t>
  </si>
  <si>
    <t>FUN30</t>
  </si>
  <si>
    <t>157 Embarazo, parto y puerperio</t>
  </si>
  <si>
    <t>Primera vez en el mes</t>
  </si>
  <si>
    <t>Primer trimestre</t>
  </si>
  <si>
    <t>FUE01</t>
  </si>
  <si>
    <t>Segundo trimestre</t>
  </si>
  <si>
    <t>FUE02</t>
  </si>
  <si>
    <t>Tercer trimestre</t>
  </si>
  <si>
    <t>FUE03</t>
  </si>
  <si>
    <t>Embarazo &lt; 20 años</t>
  </si>
  <si>
    <t>FUE04</t>
  </si>
  <si>
    <t>Embarazo 20 y más</t>
  </si>
  <si>
    <t>FUE05</t>
  </si>
  <si>
    <t>FUE06</t>
  </si>
  <si>
    <t>FUE07</t>
  </si>
  <si>
    <t>Puerperio</t>
  </si>
  <si>
    <t>FUE08</t>
  </si>
  <si>
    <t>Embarazo</t>
  </si>
  <si>
    <t>FUE09</t>
  </si>
  <si>
    <t>FUE10</t>
  </si>
  <si>
    <t>Dosis Td en el embarazo</t>
  </si>
  <si>
    <t>FUE11</t>
  </si>
  <si>
    <t>FUE12</t>
  </si>
  <si>
    <t>FUE13</t>
  </si>
  <si>
    <t>Antiinfluenza</t>
  </si>
  <si>
    <t>FUE28</t>
  </si>
  <si>
    <t>Ministración de</t>
  </si>
  <si>
    <t>FUE14</t>
  </si>
  <si>
    <t>FUE29</t>
  </si>
  <si>
    <t>FUE30</t>
  </si>
  <si>
    <t>Referidas por</t>
  </si>
  <si>
    <t>FUE16</t>
  </si>
  <si>
    <t>Unidad de 1er nivel</t>
  </si>
  <si>
    <t>FUE31</t>
  </si>
  <si>
    <t>Unidad hospitalaria</t>
  </si>
  <si>
    <t>FUE32</t>
  </si>
  <si>
    <t>En el puerperio</t>
  </si>
  <si>
    <t>FUE33</t>
  </si>
  <si>
    <t>Atendidas en el mes por parto</t>
  </si>
  <si>
    <t>Menor 20 años</t>
  </si>
  <si>
    <t>FUE18</t>
  </si>
  <si>
    <t>FUE19</t>
  </si>
  <si>
    <t>Parto normal</t>
  </si>
  <si>
    <t>FUE22</t>
  </si>
  <si>
    <t>Parto complicado</t>
  </si>
  <si>
    <t>FUE23</t>
  </si>
  <si>
    <t>Producto nacido vivo</t>
  </si>
  <si>
    <t>FUE24</t>
  </si>
  <si>
    <t>Producto nacido muerto</t>
  </si>
  <si>
    <t>FUE25</t>
  </si>
  <si>
    <t>Atendido por</t>
  </si>
  <si>
    <t>Auxiliar de salud</t>
  </si>
  <si>
    <t>FUE34</t>
  </si>
  <si>
    <t>Supervisor</t>
  </si>
  <si>
    <t>FUE35</t>
  </si>
  <si>
    <t>Médico general</t>
  </si>
  <si>
    <t>FUE36</t>
  </si>
  <si>
    <t>Médico de Unidad móvil</t>
  </si>
  <si>
    <t>FUE37</t>
  </si>
  <si>
    <t>Atendidas en el mes por aborto</t>
  </si>
  <si>
    <t>FUE26</t>
  </si>
  <si>
    <t>FUE27</t>
  </si>
  <si>
    <t>158 Pueblos indígenas</t>
  </si>
  <si>
    <t>Menores 2 años</t>
  </si>
  <si>
    <t>FUI01</t>
  </si>
  <si>
    <t>FUI02</t>
  </si>
  <si>
    <t>FUI03</t>
  </si>
  <si>
    <t>FUI04</t>
  </si>
  <si>
    <t>Madres lactancia</t>
  </si>
  <si>
    <t>FUI05</t>
  </si>
  <si>
    <t>FUI06</t>
  </si>
  <si>
    <t>159 Madres capacitadas en</t>
  </si>
  <si>
    <t>FUC01</t>
  </si>
  <si>
    <t>FUC02</t>
  </si>
  <si>
    <t>Desnutrición</t>
  </si>
  <si>
    <t>FUC03</t>
  </si>
  <si>
    <t>277 Actividades varias</t>
  </si>
  <si>
    <t>Personas atendidas</t>
  </si>
  <si>
    <t>Menores de 5 años</t>
  </si>
  <si>
    <t>ACV01</t>
  </si>
  <si>
    <t>De 5 a 9 años</t>
  </si>
  <si>
    <t>ACV02</t>
  </si>
  <si>
    <t>De 10 a 19 años</t>
  </si>
  <si>
    <t>ACV03</t>
  </si>
  <si>
    <t>ACV04</t>
  </si>
  <si>
    <t>ACV05</t>
  </si>
  <si>
    <t>Enfermos supervisados</t>
  </si>
  <si>
    <t>Tuberculosis</t>
  </si>
  <si>
    <t>ACV06</t>
  </si>
  <si>
    <t>Hipertensos con toma de presión</t>
  </si>
  <si>
    <t>ACV07</t>
  </si>
  <si>
    <t>Hipertensos sin toma de presión</t>
  </si>
  <si>
    <t>ACV08</t>
  </si>
  <si>
    <t>Diabéticos</t>
  </si>
  <si>
    <t>ACV09</t>
  </si>
  <si>
    <t>Personas referidas a Unidad médica</t>
  </si>
  <si>
    <t>Tosedores crónicos</t>
  </si>
  <si>
    <t>ACV10</t>
  </si>
  <si>
    <t>Hipertensos</t>
  </si>
  <si>
    <t>ACV11</t>
  </si>
  <si>
    <t>Sospecha de diabetes</t>
  </si>
  <si>
    <t>ACV12</t>
  </si>
  <si>
    <t>Para citología vaginal</t>
  </si>
  <si>
    <t>ACV13</t>
  </si>
  <si>
    <t>Otros motivos</t>
  </si>
  <si>
    <t>ACV14</t>
  </si>
  <si>
    <t>Otras acciones realizadas</t>
  </si>
  <si>
    <t>Visitas domiciliarias</t>
  </si>
  <si>
    <t>ACV15</t>
  </si>
  <si>
    <t>Curación de heridas</t>
  </si>
  <si>
    <t>ACV16</t>
  </si>
  <si>
    <t>Enfermos tratados</t>
  </si>
  <si>
    <t>ACV17</t>
  </si>
  <si>
    <t>Aplicación de inyecciones</t>
  </si>
  <si>
    <t>ACV18</t>
  </si>
  <si>
    <t>Aplicación de sueros</t>
  </si>
  <si>
    <t>ACV19</t>
  </si>
  <si>
    <t>160  Parteras tradicionales</t>
  </si>
  <si>
    <t>Parteras tradicionales</t>
  </si>
  <si>
    <t>Activas</t>
  </si>
  <si>
    <t>FUP01</t>
  </si>
  <si>
    <t>Capacitadas</t>
  </si>
  <si>
    <t>FUP02</t>
  </si>
  <si>
    <t>Informando</t>
  </si>
  <si>
    <t>FUP03</t>
  </si>
  <si>
    <t>FUP04</t>
  </si>
  <si>
    <t>Complicado</t>
  </si>
  <si>
    <t>FUP05</t>
  </si>
  <si>
    <t>FUP06</t>
  </si>
  <si>
    <t>FUP07</t>
  </si>
  <si>
    <t>Posición Vertical</t>
  </si>
  <si>
    <t>FUP26</t>
  </si>
  <si>
    <t>FUP08</t>
  </si>
  <si>
    <t>FUP09</t>
  </si>
  <si>
    <t>FUP10</t>
  </si>
  <si>
    <t>Estado del 
producto</t>
  </si>
  <si>
    <t>Nacido vivo</t>
  </si>
  <si>
    <t>Niños</t>
  </si>
  <si>
    <t>FUP11</t>
  </si>
  <si>
    <t>Niñas</t>
  </si>
  <si>
    <t>FUP12</t>
  </si>
  <si>
    <t>Con 
complicaciones</t>
  </si>
  <si>
    <t>FUP13</t>
  </si>
  <si>
    <t>FUP14</t>
  </si>
  <si>
    <t>Nacido muerto</t>
  </si>
  <si>
    <t>FUP15</t>
  </si>
  <si>
    <t>FUP16</t>
  </si>
  <si>
    <t>Embarazo complicado</t>
  </si>
  <si>
    <t>FUP17</t>
  </si>
  <si>
    <t>FUP18</t>
  </si>
  <si>
    <t>Puerperio complicado</t>
  </si>
  <si>
    <t>FUP19</t>
  </si>
  <si>
    <t>FUP20</t>
  </si>
  <si>
    <t>Muertes</t>
  </si>
  <si>
    <t>FUP24</t>
  </si>
  <si>
    <t>Neonatales</t>
  </si>
  <si>
    <t>FUP25</t>
  </si>
  <si>
    <t>162 Paludismo</t>
  </si>
  <si>
    <t>Universo de riesgo</t>
  </si>
  <si>
    <t>EL DATO VALIDO ES EL DEL MES DE ENERO Y SERÁ CONSTANTE DURANTE TODO EL AÑO</t>
  </si>
  <si>
    <t>Jurisdicciones</t>
  </si>
  <si>
    <t>FPA01</t>
  </si>
  <si>
    <t>Municipios</t>
  </si>
  <si>
    <t>FPA02</t>
  </si>
  <si>
    <t>Localidades</t>
  </si>
  <si>
    <t>FPA03</t>
  </si>
  <si>
    <t>Habitantes</t>
  </si>
  <si>
    <t>FPA04</t>
  </si>
  <si>
    <t>Casas</t>
  </si>
  <si>
    <t>FPA05</t>
  </si>
  <si>
    <t>Categorías de puestos de notificación ABC</t>
  </si>
  <si>
    <t>FPA06</t>
  </si>
  <si>
    <t>Categorías de puestos de notificación D</t>
  </si>
  <si>
    <t>FPA07</t>
  </si>
  <si>
    <t>Categorías de puestos de notificación E</t>
  </si>
  <si>
    <t>FPA08</t>
  </si>
  <si>
    <t>Categorías de puestos de notificación PP</t>
  </si>
  <si>
    <t>FPA09</t>
  </si>
  <si>
    <t>Promoción de la notificación</t>
  </si>
  <si>
    <t>Localidades trabajadas</t>
  </si>
  <si>
    <t>FPA10</t>
  </si>
  <si>
    <t>Puestos visitados</t>
  </si>
  <si>
    <t>FPA11</t>
  </si>
  <si>
    <t>Puestos promovidos</t>
  </si>
  <si>
    <t>FPA12</t>
  </si>
  <si>
    <t>Pesquisa domiciliaria</t>
  </si>
  <si>
    <t>FPA13</t>
  </si>
  <si>
    <t>Investigados febriles</t>
  </si>
  <si>
    <t>FPA83</t>
  </si>
  <si>
    <t>Con muestra nueva</t>
  </si>
  <si>
    <t>FPA16</t>
  </si>
  <si>
    <t>Con muestra repetidora</t>
  </si>
  <si>
    <t>FPA17</t>
  </si>
  <si>
    <t>Positivas nueva</t>
  </si>
  <si>
    <t>FPA18</t>
  </si>
  <si>
    <t>Positivas repetidora</t>
  </si>
  <si>
    <t>FPA19</t>
  </si>
  <si>
    <t>Positivas</t>
  </si>
  <si>
    <t>FPA21</t>
  </si>
  <si>
    <t>Repetidoras</t>
  </si>
  <si>
    <t>FPA22</t>
  </si>
  <si>
    <t>Muestras de sangre</t>
  </si>
  <si>
    <t>Tomadas</t>
  </si>
  <si>
    <t>FPA23</t>
  </si>
  <si>
    <t>Examinadas</t>
  </si>
  <si>
    <t>FPA24</t>
  </si>
  <si>
    <t>Categoría de notificación ABC</t>
  </si>
  <si>
    <t>FPA25</t>
  </si>
  <si>
    <t>Categoría de notificación D</t>
  </si>
  <si>
    <t>FPA26</t>
  </si>
  <si>
    <t>Categoría de notificación E</t>
  </si>
  <si>
    <t>FPA27</t>
  </si>
  <si>
    <t>Categoría de notificación PP</t>
  </si>
  <si>
    <t>FPA28</t>
  </si>
  <si>
    <t>FPA84</t>
  </si>
  <si>
    <t>Investigados</t>
  </si>
  <si>
    <t>FPA29</t>
  </si>
  <si>
    <t>FPA30</t>
  </si>
  <si>
    <t>FPA31</t>
  </si>
  <si>
    <t>FPA32</t>
  </si>
  <si>
    <t>FPA33</t>
  </si>
  <si>
    <t>Tratamientos</t>
  </si>
  <si>
    <t>FPA34</t>
  </si>
  <si>
    <t>Cura radical a 7 días</t>
  </si>
  <si>
    <t>FPA85</t>
  </si>
  <si>
    <t>Cura radical a 14 días</t>
  </si>
  <si>
    <t>FPA86</t>
  </si>
  <si>
    <t>EMHCA's</t>
  </si>
  <si>
    <t>Localidades a trabajar</t>
  </si>
  <si>
    <t>FPA87</t>
  </si>
  <si>
    <t>FPA40</t>
  </si>
  <si>
    <t>Criaderos existentes</t>
  </si>
  <si>
    <t>FPA88</t>
  </si>
  <si>
    <t>Criaderos trabajados</t>
  </si>
  <si>
    <t>FPA41</t>
  </si>
  <si>
    <t>Viviendas con patio limpio (saneamiento básico)</t>
  </si>
  <si>
    <t>FPA42</t>
  </si>
  <si>
    <t xml:space="preserve">Viviendas palúdicas encaladas </t>
  </si>
  <si>
    <t>FPA89</t>
  </si>
  <si>
    <t>Personas participantes en la actividad</t>
  </si>
  <si>
    <t>FPA90</t>
  </si>
  <si>
    <t>Promotores voluntarios activos</t>
  </si>
  <si>
    <t>FPA91</t>
  </si>
  <si>
    <t>Pabellones impregnados</t>
  </si>
  <si>
    <t>Localidades con presencia de casos con distribución de pabellones</t>
  </si>
  <si>
    <t>FPA92</t>
  </si>
  <si>
    <t>Viviendas con pabellones entregados</t>
  </si>
  <si>
    <t>FPA93</t>
  </si>
  <si>
    <t>Pabellones entregados</t>
  </si>
  <si>
    <t>FPA94</t>
  </si>
  <si>
    <t>Uso de pabellones</t>
  </si>
  <si>
    <t>Casas evaluadas</t>
  </si>
  <si>
    <t>FPA95</t>
  </si>
  <si>
    <t>Casas con pabellones en uso</t>
  </si>
  <si>
    <t>FPA96</t>
  </si>
  <si>
    <t>Pabellones entregados en las viviendas evaluadas</t>
  </si>
  <si>
    <t>FPA97</t>
  </si>
  <si>
    <t>Pabellones en uso en las viviendas evaluadas</t>
  </si>
  <si>
    <t>FPA98</t>
  </si>
  <si>
    <t>Estudios entomológicos previos</t>
  </si>
  <si>
    <t>FPA46</t>
  </si>
  <si>
    <t>FPA99</t>
  </si>
  <si>
    <t>Criaderos revisados</t>
  </si>
  <si>
    <t>FPA47</t>
  </si>
  <si>
    <t>Criaderos positivos</t>
  </si>
  <si>
    <t>FPA48</t>
  </si>
  <si>
    <t>Caladas realizadas</t>
  </si>
  <si>
    <t>FPA49</t>
  </si>
  <si>
    <t>Caladas positivas</t>
  </si>
  <si>
    <t>FPA50</t>
  </si>
  <si>
    <t>Larvas capturadas</t>
  </si>
  <si>
    <t>FPL01</t>
  </si>
  <si>
    <t>En refugios naturales</t>
  </si>
  <si>
    <t>FPL02</t>
  </si>
  <si>
    <t>Refugios revisados</t>
  </si>
  <si>
    <t>FPL03</t>
  </si>
  <si>
    <t>Refugios positivos</t>
  </si>
  <si>
    <t>FPL04</t>
  </si>
  <si>
    <t>Mosquitos capturados</t>
  </si>
  <si>
    <t>FPL05</t>
  </si>
  <si>
    <t>Estudios de captura con cebo humano</t>
  </si>
  <si>
    <t>FPL06</t>
  </si>
  <si>
    <t>Horas empleadas</t>
  </si>
  <si>
    <t>FPL07</t>
  </si>
  <si>
    <t>FPL08</t>
  </si>
  <si>
    <t>Mosquitos con disección de ovarios</t>
  </si>
  <si>
    <t>FPL09</t>
  </si>
  <si>
    <t>Mosquito hembra paridas</t>
  </si>
  <si>
    <t>FPL10</t>
  </si>
  <si>
    <t>Mosquito hembra nulíparas</t>
  </si>
  <si>
    <t>FPL11</t>
  </si>
  <si>
    <t>Estudios entomológicos posteriores</t>
  </si>
  <si>
    <t>FPA55</t>
  </si>
  <si>
    <t>FPL12</t>
  </si>
  <si>
    <t>FPA56</t>
  </si>
  <si>
    <t>FPA57</t>
  </si>
  <si>
    <t>FPA58</t>
  </si>
  <si>
    <t>FPA59</t>
  </si>
  <si>
    <t>FPL13</t>
  </si>
  <si>
    <t>FPL14</t>
  </si>
  <si>
    <t>FPL15</t>
  </si>
  <si>
    <t>FPL16</t>
  </si>
  <si>
    <t>FPL17</t>
  </si>
  <si>
    <t>FPL18</t>
  </si>
  <si>
    <t>FPL19</t>
  </si>
  <si>
    <t>FPL20</t>
  </si>
  <si>
    <t>FPL21</t>
  </si>
  <si>
    <t>FPL22</t>
  </si>
  <si>
    <t>Mosquito hembra nuliparas</t>
  </si>
  <si>
    <t>FPL23</t>
  </si>
  <si>
    <t>Acciones de control de localidades con brote</t>
  </si>
  <si>
    <t>Localidades con brote</t>
  </si>
  <si>
    <t>FPL24</t>
  </si>
  <si>
    <t>Localidades con brote trabajadas</t>
  </si>
  <si>
    <t>FPA79</t>
  </si>
  <si>
    <t>Viviendas rociadas</t>
  </si>
  <si>
    <t>FPA80</t>
  </si>
  <si>
    <t>Criaderos tratados</t>
  </si>
  <si>
    <t>FPA81</t>
  </si>
  <si>
    <t>Superficie tratada (Has)</t>
  </si>
  <si>
    <t>FPA82</t>
  </si>
  <si>
    <t>163 Dengue</t>
  </si>
  <si>
    <t>Participación comunitaria</t>
  </si>
  <si>
    <t>Activadores capacitados</t>
  </si>
  <si>
    <t>FUD08</t>
  </si>
  <si>
    <t>Activadores trabajando</t>
  </si>
  <si>
    <t>FUD09</t>
  </si>
  <si>
    <t>Patios visitados por activadores</t>
  </si>
  <si>
    <t>FUD65</t>
  </si>
  <si>
    <t>Patios limpios reportados por activadores</t>
  </si>
  <si>
    <t>FUD11</t>
  </si>
  <si>
    <t>Manzanas limpias reportadas por activadores</t>
  </si>
  <si>
    <t>FUD58</t>
  </si>
  <si>
    <t>Eliminación de criaderos</t>
  </si>
  <si>
    <t>FUD56</t>
  </si>
  <si>
    <t>Toneladas eliminadas</t>
  </si>
  <si>
    <t>FUD57</t>
  </si>
  <si>
    <t xml:space="preserve">164 Picadura de alacrán </t>
  </si>
  <si>
    <t>FUA01</t>
  </si>
  <si>
    <t>Viviendas mejoradas</t>
  </si>
  <si>
    <t>FUA02</t>
  </si>
  <si>
    <t>Viviendas mejoradas con patio limpio</t>
  </si>
  <si>
    <t>FUA03</t>
  </si>
  <si>
    <t>Casos atendidos</t>
  </si>
  <si>
    <t>FUA05</t>
  </si>
  <si>
    <t>Frascos de sueros aplicados</t>
  </si>
  <si>
    <t>FUA06</t>
  </si>
  <si>
    <t>Estudios entomológicos</t>
  </si>
  <si>
    <t>FUA07</t>
  </si>
  <si>
    <t>Localidades positivas</t>
  </si>
  <si>
    <t>FUA08</t>
  </si>
  <si>
    <t>Vivendas investigadas</t>
  </si>
  <si>
    <t>FUA09</t>
  </si>
  <si>
    <t>Viviendas positivas</t>
  </si>
  <si>
    <t>FUA10</t>
  </si>
  <si>
    <t>Rociado
domiciliario</t>
  </si>
  <si>
    <t>Localidades rociadas</t>
  </si>
  <si>
    <t>FUA12</t>
  </si>
  <si>
    <t>FUA13</t>
  </si>
  <si>
    <t>Capacitación</t>
  </si>
  <si>
    <t>A la comunidad</t>
  </si>
  <si>
    <t>FUA17</t>
  </si>
  <si>
    <t>165 Rickettsiosis
Control de la garrapata café - fiebre manchada de las montañas rocosas (FMMR)</t>
  </si>
  <si>
    <t>Rociadas</t>
  </si>
  <si>
    <t>CGC01</t>
  </si>
  <si>
    <t>Visitadas para rociar</t>
  </si>
  <si>
    <t>CGC02</t>
  </si>
  <si>
    <t>Perros</t>
  </si>
  <si>
    <t>Censados</t>
  </si>
  <si>
    <t>CGC03</t>
  </si>
  <si>
    <t>Ectodesparasitados de forma sistémica</t>
  </si>
  <si>
    <t>CGC04</t>
  </si>
  <si>
    <t>Ectodesparasitados de forma tópica</t>
  </si>
  <si>
    <t>CGC05</t>
  </si>
  <si>
    <t>250 Enfermedad de Chagas. Actividades en la comunidad</t>
  </si>
  <si>
    <t>Con casos</t>
  </si>
  <si>
    <t>TPR01</t>
  </si>
  <si>
    <t>Localidades de riesgo</t>
  </si>
  <si>
    <t>Universo Localidades</t>
  </si>
  <si>
    <t>TPR29</t>
  </si>
  <si>
    <t>Universo Habitantes</t>
  </si>
  <si>
    <t>TPR31</t>
  </si>
  <si>
    <t>Viviendas existentes</t>
  </si>
  <si>
    <t>TPR30</t>
  </si>
  <si>
    <t>Con búsqueda activa de casos</t>
  </si>
  <si>
    <t>TPR11</t>
  </si>
  <si>
    <t>De riesgo con viviendas investigadas</t>
  </si>
  <si>
    <t>TPR12</t>
  </si>
  <si>
    <t>Habitantes investigados</t>
  </si>
  <si>
    <t>TPR13</t>
  </si>
  <si>
    <t>Estudios entomológicos (Previos)</t>
  </si>
  <si>
    <t>TPR14</t>
  </si>
  <si>
    <t>TPR15</t>
  </si>
  <si>
    <t>Viviendas investigadas</t>
  </si>
  <si>
    <t>TPR33</t>
  </si>
  <si>
    <t>TPR16</t>
  </si>
  <si>
    <t>Triatomino en el domicilio</t>
  </si>
  <si>
    <t>TPR17</t>
  </si>
  <si>
    <t>Triatomino en el peridomicilio</t>
  </si>
  <si>
    <t>TPR18</t>
  </si>
  <si>
    <t>Estudios entomológicos (Posterior)</t>
  </si>
  <si>
    <t>TPR34</t>
  </si>
  <si>
    <t>TPR35</t>
  </si>
  <si>
    <t>TPR36</t>
  </si>
  <si>
    <t>TPR37</t>
  </si>
  <si>
    <t>TPR38</t>
  </si>
  <si>
    <t>TPR39</t>
  </si>
  <si>
    <t>Rociado domiciliario</t>
  </si>
  <si>
    <t>TPR19</t>
  </si>
  <si>
    <t>TPR20</t>
  </si>
  <si>
    <t>TPR22</t>
  </si>
  <si>
    <t>TPR23</t>
  </si>
  <si>
    <t>Viviendas con patio limpio</t>
  </si>
  <si>
    <t>TPR24</t>
  </si>
  <si>
    <t>Talleres</t>
  </si>
  <si>
    <t>TPR45</t>
  </si>
  <si>
    <t>Pláticas</t>
  </si>
  <si>
    <t>TPR46</t>
  </si>
  <si>
    <t>Informe Mensual de Unidad Médica
SINBA-SIS-FU</t>
  </si>
  <si>
    <t>188 Animales vacunados</t>
  </si>
  <si>
    <t>SSA</t>
  </si>
  <si>
    <t>Perro</t>
  </si>
  <si>
    <t>RAV16</t>
  </si>
  <si>
    <t>Gato</t>
  </si>
  <si>
    <t>RAV17</t>
  </si>
  <si>
    <t>Autoridad local</t>
  </si>
  <si>
    <t>RAV09</t>
  </si>
  <si>
    <t>RAV14</t>
  </si>
  <si>
    <t>Grupos de la comunidad</t>
  </si>
  <si>
    <t>RAV10</t>
  </si>
  <si>
    <t>RAV15</t>
  </si>
  <si>
    <t>189 Animales en control</t>
  </si>
  <si>
    <t>RAE04</t>
  </si>
  <si>
    <t>Centro de Atención Canina</t>
  </si>
  <si>
    <t>RAE03</t>
  </si>
  <si>
    <t>190
Animales esterilizados</t>
  </si>
  <si>
    <t>Macho</t>
  </si>
  <si>
    <t>Menor de 1 año</t>
  </si>
  <si>
    <t>RAM21</t>
  </si>
  <si>
    <t>De 1 año y más</t>
  </si>
  <si>
    <t>RAM24</t>
  </si>
  <si>
    <t>Hembra</t>
  </si>
  <si>
    <t>RAM27</t>
  </si>
  <si>
    <t>RAM30</t>
  </si>
  <si>
    <t>RAM33</t>
  </si>
  <si>
    <t>RAM36</t>
  </si>
  <si>
    <t>RAM39</t>
  </si>
  <si>
    <t>RAM42</t>
  </si>
  <si>
    <t>RAM22</t>
  </si>
  <si>
    <t>RAM25</t>
  </si>
  <si>
    <t>RAM28</t>
  </si>
  <si>
    <t>RAM31</t>
  </si>
  <si>
    <t>RAM34</t>
  </si>
  <si>
    <t>RAM37</t>
  </si>
  <si>
    <t>RAM40</t>
  </si>
  <si>
    <t>RAM43</t>
  </si>
  <si>
    <t>RAM23</t>
  </si>
  <si>
    <t>RAM26</t>
  </si>
  <si>
    <t>RAM29</t>
  </si>
  <si>
    <t>RAM32</t>
  </si>
  <si>
    <t>RAM35</t>
  </si>
  <si>
    <t>RAM38</t>
  </si>
  <si>
    <t>RAM41</t>
  </si>
  <si>
    <t>RAM44</t>
  </si>
  <si>
    <t>191
Muestras enviadas 
al laboratorio</t>
  </si>
  <si>
    <t>Quiróptero y otra fauna silvestre</t>
  </si>
  <si>
    <t>REL01</t>
  </si>
  <si>
    <t>Gato y otra fauna doméstica</t>
  </si>
  <si>
    <t>REL03</t>
  </si>
  <si>
    <t>REL05</t>
  </si>
  <si>
    <t>REL02</t>
  </si>
  <si>
    <t>REL04</t>
  </si>
  <si>
    <t>REL06</t>
  </si>
  <si>
    <t>192
Muestras positivas</t>
  </si>
  <si>
    <t>RMP01</t>
  </si>
  <si>
    <t>RMP03</t>
  </si>
  <si>
    <t>RMP05</t>
  </si>
  <si>
    <t>RMP02</t>
  </si>
  <si>
    <t>RMP04</t>
  </si>
  <si>
    <t>RMP06</t>
  </si>
  <si>
    <t>Casos probables</t>
  </si>
  <si>
    <t>LEI31</t>
  </si>
  <si>
    <t>Sólo Clínicos</t>
  </si>
  <si>
    <t>LEI01</t>
  </si>
  <si>
    <t>Sólo Parasitoscópicos</t>
  </si>
  <si>
    <t>LEI02</t>
  </si>
  <si>
    <t>Sólo IDR</t>
  </si>
  <si>
    <t>LEI03</t>
  </si>
  <si>
    <t>Otro medio</t>
  </si>
  <si>
    <t>LEI04</t>
  </si>
  <si>
    <t>Casos según forma clínica</t>
  </si>
  <si>
    <t>Cutánea localizada</t>
  </si>
  <si>
    <t>LEI05</t>
  </si>
  <si>
    <t>Cutánea difusa</t>
  </si>
  <si>
    <t>LEI06</t>
  </si>
  <si>
    <t>Mucocutánea</t>
  </si>
  <si>
    <t>LEI07</t>
  </si>
  <si>
    <t>Visceral</t>
  </si>
  <si>
    <t>LEI08</t>
  </si>
  <si>
    <t>Tratados</t>
  </si>
  <si>
    <t>LEI09</t>
  </si>
  <si>
    <t>LEI10</t>
  </si>
  <si>
    <t>Tratamientos ministrados</t>
  </si>
  <si>
    <t>Antimoniales intralesional</t>
  </si>
  <si>
    <t>LEI11</t>
  </si>
  <si>
    <t>Antimoniales sistémico</t>
  </si>
  <si>
    <t>LEI12</t>
  </si>
  <si>
    <t>Termocirugía</t>
  </si>
  <si>
    <t>LEI13</t>
  </si>
  <si>
    <t>Ampolletas empleadas</t>
  </si>
  <si>
    <t>Intralesional</t>
  </si>
  <si>
    <t>LEI14</t>
  </si>
  <si>
    <t>Sistémico</t>
  </si>
  <si>
    <t>LEI15</t>
  </si>
  <si>
    <t>Parasitoscópicos</t>
  </si>
  <si>
    <t>LEI17</t>
  </si>
  <si>
    <t>Intradermorreacción</t>
  </si>
  <si>
    <t>LEI18</t>
  </si>
  <si>
    <t>LEI20</t>
  </si>
  <si>
    <t>Búsqueda de casos</t>
  </si>
  <si>
    <t>LEI21</t>
  </si>
  <si>
    <t>Población existente</t>
  </si>
  <si>
    <t>LEI22</t>
  </si>
  <si>
    <t>Sospechosos investigados</t>
  </si>
  <si>
    <t>LEI23</t>
  </si>
  <si>
    <t>Viviendas visitadas</t>
  </si>
  <si>
    <t>LEI24</t>
  </si>
  <si>
    <t>Encuestas entomológicas</t>
  </si>
  <si>
    <t>LEI25</t>
  </si>
  <si>
    <t>Focos trabajados</t>
  </si>
  <si>
    <t>LEI32</t>
  </si>
  <si>
    <t>Focos positivos</t>
  </si>
  <si>
    <t>LEI33</t>
  </si>
  <si>
    <t>A personal profesional y técnico</t>
  </si>
  <si>
    <t>LEI34</t>
  </si>
  <si>
    <t>Comunidad y sector turismo</t>
  </si>
  <si>
    <t>LEI35</t>
  </si>
  <si>
    <t>nforme de Actividades Realizadas para el 
Control de la Leishmaniasis SINBA-SIS-LE</t>
  </si>
  <si>
    <t>193 Control de la Leishmaniasis</t>
  </si>
  <si>
    <t>Egresos SPSS/INSABI</t>
  </si>
  <si>
    <t>Días estancia SPSS/INSABI</t>
  </si>
  <si>
    <t>Total de nacimientos atendidos SPSS/INSABI</t>
  </si>
  <si>
    <t>=</t>
  </si>
  <si>
    <t>Enero</t>
  </si>
  <si>
    <t>Febrero</t>
  </si>
  <si>
    <t>Marzo</t>
  </si>
  <si>
    <t>Abril</t>
  </si>
  <si>
    <t>Mayo</t>
  </si>
  <si>
    <t>Junio</t>
  </si>
  <si>
    <t>Julio</t>
  </si>
  <si>
    <t>Agosto</t>
  </si>
  <si>
    <t>Septiembre</t>
  </si>
  <si>
    <t>Octubre</t>
  </si>
  <si>
    <t>Noviembre</t>
  </si>
  <si>
    <t>Diciembre</t>
  </si>
  <si>
    <t>ERRORES</t>
  </si>
  <si>
    <t>CRITERIO</t>
  </si>
  <si>
    <t>(CPP01 + CPP02 + CPP03 + CPP04 + CPP05 + CPP06 + CPP07)</t>
  </si>
  <si>
    <t>(CPP08 + CPP09 + CPP10 + CPP11 + CPP12 + CPP13 + CPP14)</t>
  </si>
  <si>
    <t>(CON11 + CON12 + CON13 + CON14 + CON15 + CON16 + CON17 + CON18 + CON19 + CON20 + CON31 + CON32 + CON33 + CON34 + CON35 + CON36 + CON37 + CON38 + CON39 + CON40)</t>
  </si>
  <si>
    <t>(REF01 + REF02)</t>
  </si>
  <si>
    <t>&lt;=</t>
  </si>
  <si>
    <t>(CPP01 + CPP02 + CPP03 + CPP04 + CPP05 + CPP06 + CPP07 + CPP08 + CPP09 + CPP10 + CPP11 + CPP12 + CPP13 + CPP14)</t>
  </si>
  <si>
    <t>(CNM01)</t>
  </si>
  <si>
    <t>(CNM02)</t>
  </si>
  <si>
    <t>(CSP01)</t>
  </si>
  <si>
    <t>(CON01 + CON11)</t>
  </si>
  <si>
    <t>(CSP02)</t>
  </si>
  <si>
    <t>(CON02 + CON12)</t>
  </si>
  <si>
    <t>(CSP03)</t>
  </si>
  <si>
    <t>(CON03 + CON13)</t>
  </si>
  <si>
    <t>(CSP04)</t>
  </si>
  <si>
    <t>(CON04 + CON14)</t>
  </si>
  <si>
    <t>(CSP05)</t>
  </si>
  <si>
    <t>(CON05 + CON15)</t>
  </si>
  <si>
    <t>(CSP06)</t>
  </si>
  <si>
    <t>(CON06 + CON16)</t>
  </si>
  <si>
    <t>(CSP07)</t>
  </si>
  <si>
    <t>(CON07 + CON17)</t>
  </si>
  <si>
    <t>(CSP08)</t>
  </si>
  <si>
    <t>(CON08 + CON18)</t>
  </si>
  <si>
    <t>(CSP09)</t>
  </si>
  <si>
    <t>(CON09 + CON19)</t>
  </si>
  <si>
    <t>(CSP10)</t>
  </si>
  <si>
    <t>(CON10 + CON20)</t>
  </si>
  <si>
    <t>(CSP11)</t>
  </si>
  <si>
    <t>(CON21 + CON31)</t>
  </si>
  <si>
    <t>(CSP12)</t>
  </si>
  <si>
    <t>(CON22 + CON32)</t>
  </si>
  <si>
    <t>(CSP13)</t>
  </si>
  <si>
    <t>(CON23 + CON33)</t>
  </si>
  <si>
    <t>(CSP14)</t>
  </si>
  <si>
    <t>(CON24 + CON34)</t>
  </si>
  <si>
    <t>(CSP15)</t>
  </si>
  <si>
    <t>(CON25 + CON35)</t>
  </si>
  <si>
    <t>(CSP16)</t>
  </si>
  <si>
    <t>(CON26 + CON36)</t>
  </si>
  <si>
    <t>(CSP17)</t>
  </si>
  <si>
    <t>(CON27 + CON37)</t>
  </si>
  <si>
    <t>(CSP18)</t>
  </si>
  <si>
    <t>(CON28 + CON38)</t>
  </si>
  <si>
    <t>(CSP19)</t>
  </si>
  <si>
    <t>(CON29 + CON39)</t>
  </si>
  <si>
    <t>(CSP20)</t>
  </si>
  <si>
    <t>(CON30 + CON40)</t>
  </si>
  <si>
    <t>(CSP21 + CSP22)</t>
  </si>
  <si>
    <t>(CSP01 + CSP02 + CSP03 + CSP04 + CSP05 + CSP06 + CSP07 + CSP08 + CSP09 + CSP10 + CSP11 + CSP12 + CSP13 + CSP14 + CSP15 + CSP16+ CSP17 + CSP18 + CSP19 + CSP20)</t>
  </si>
  <si>
    <t>(CSP23 + CSP24 + CSP25 + CSP26 + CSP27 + CSP28 + CSP29)</t>
  </si>
  <si>
    <t>(CSP23)</t>
  </si>
  <si>
    <t>(CPP01 + CPP08)</t>
  </si>
  <si>
    <t>(CSP24)</t>
  </si>
  <si>
    <t>(CPP02 + CPP09)</t>
  </si>
  <si>
    <t>(CSP25)</t>
  </si>
  <si>
    <t>(CPP03 + CPP10)</t>
  </si>
  <si>
    <t>(CSP26)</t>
  </si>
  <si>
    <t>(CPP04 + CPP11)</t>
  </si>
  <si>
    <t>(CSP27)</t>
  </si>
  <si>
    <t>(CPP05 + CPP12)</t>
  </si>
  <si>
    <t>(CSP28)</t>
  </si>
  <si>
    <t>(CPP06 + CPP13)</t>
  </si>
  <si>
    <t>(CSP29)</t>
  </si>
  <si>
    <t>(CPP07 + CPP14)</t>
  </si>
  <si>
    <t>(CTM01)</t>
  </si>
  <si>
    <t>*</t>
  </si>
  <si>
    <t>(CON01 + CON02 + CON03 + CON04 + CON05 + CON06 + CON07 + CON08 + CON09 + CON10 + CON11 + CON12 + CON13 + CON14 + CON15 + CON16 + CON17 + CON18 + CON19 + CON20)</t>
  </si>
  <si>
    <t>(AMI02)</t>
  </si>
  <si>
    <t>(CON21 + CON22 + CON23 + CON24 + CON25 + CON26 + CON27 + CON28 + CON29 + CON30 + CON31 + CON32 + CON33 + CON34 + CON35 + CON36 + CON37 + CON38 + CON39 + CON40)</t>
  </si>
  <si>
    <t>(CIN01)</t>
  </si>
  <si>
    <t>(CIN02)</t>
  </si>
  <si>
    <t>(DIS02)</t>
  </si>
  <si>
    <t>(DIS03)</t>
  </si>
  <si>
    <t>(DIS02 + DIS03)</t>
  </si>
  <si>
    <t>(DIS04 + DIS05 + DIS06)</t>
  </si>
  <si>
    <t>(DIS04)</t>
  </si>
  <si>
    <t>(CON01 + CON02 + CON03 + CON04 + CON05 + CON06 + CON11 + CON12 + CON13 + CON14 + CON15 + CON16 + CON21 + CON22 + CON23 + CON24 + CON25 + CON26 + CON31 + CON32 + CON33 + CON34 + CON35 + CON36)</t>
  </si>
  <si>
    <t>(DIS05)</t>
  </si>
  <si>
    <t>(CON07 + CON08 + CON09 + CON17 + CON18 + CON19 + CON27 + CON28 + CON29 + CON37 + CON38 + CON39)</t>
  </si>
  <si>
    <t>(DIS06)</t>
  </si>
  <si>
    <t>(CON10 + CON20 + CON30 + CON40)</t>
  </si>
  <si>
    <t>(CPP01 + CPP02+ CPP03 + CPP04 + CPP05 + CPP06 + CPP07 + CPP08 + CPP09 + CPP10 + CPP11 + CPP12 + CPP13 + CPP14)</t>
  </si>
  <si>
    <t>(CMH01)</t>
  </si>
  <si>
    <t>(CES01 + CES02 + CES03 + CES04 + CES05 + CES06 + CES07 + CES08 + CES09)</t>
  </si>
  <si>
    <t>(CES10 + CES11 + CES12 + CES13 + CES14 + CES15 + CES16 + CES17 + CES18)</t>
  </si>
  <si>
    <t>(CES10 + CES11 + CES12 + CES13 + CES14 + CES15 + CES16 + CES17 + CES18 + CPP13 + CPP14)</t>
  </si>
  <si>
    <t>(CES01 + CES02 + CES03 + CES04 + CES05 + CES06 + CES07 + CES08 + CES09 + CPP06 + CPP07)</t>
  </si>
  <si>
    <t>(CPA01)</t>
  </si>
  <si>
    <t>(CPA02)</t>
  </si>
  <si>
    <t>(CPA03)</t>
  </si>
  <si>
    <t>(CPA04)</t>
  </si>
  <si>
    <t>(CPA05)</t>
  </si>
  <si>
    <t>(CPA06)</t>
  </si>
  <si>
    <t>(CPA07)</t>
  </si>
  <si>
    <t>(CPA08)</t>
  </si>
  <si>
    <t>(CPA09)</t>
  </si>
  <si>
    <t>(CPA10)</t>
  </si>
  <si>
    <t>(CPA11)</t>
  </si>
  <si>
    <t>(CPA12)</t>
  </si>
  <si>
    <t>(CPA13)</t>
  </si>
  <si>
    <t>(CPA14)</t>
  </si>
  <si>
    <t>(CPA15)</t>
  </si>
  <si>
    <t>(CPA16)</t>
  </si>
  <si>
    <t>(CPA17)</t>
  </si>
  <si>
    <t>(CPA18)</t>
  </si>
  <si>
    <t>(CPA19)</t>
  </si>
  <si>
    <t>(CPA20)</t>
  </si>
  <si>
    <t>(CPI01)</t>
  </si>
  <si>
    <t>(CPA01 + CPA02 + CPA03 + CPA04 + CPA05 + CPA06 + CPA07 + CPA08 + CPA09 + CPA10)</t>
  </si>
  <si>
    <t>(CPI02)</t>
  </si>
  <si>
    <t>(CPA11 + CPA12 + CPA13 + CPA14 + CPA15 + CPA16 + CPA17 + CPA18 + CPA19 + CPA20)</t>
  </si>
  <si>
    <t>(CIM01 + CIM02 + CIM03 + CIM04)</t>
  </si>
  <si>
    <t>(CPA05 + CPA06 + CPA15 + CPA16)</t>
  </si>
  <si>
    <t>(CTB01)</t>
  </si>
  <si>
    <t>(CPA01 + CPA02 + CPA03 + CPA04 + CPA05 + CPA06 + CPA07 + CPA08 + CPA09 + CPA10 + CPA11 + CPA12 + CPA13 + CPA14 + CPA15 + CPA16 + CPA17 + CPA18 + CPA19 + CPA20)</t>
  </si>
  <si>
    <t>(EMB01 + EMB02 + EMB03)</t>
  </si>
  <si>
    <t>(EMB04 + EMB05 + EMB06)</t>
  </si>
  <si>
    <t>(EMA01 + EMA02)</t>
  </si>
  <si>
    <t>(EMA03 + EMA04)</t>
  </si>
  <si>
    <t>(EAR01)</t>
  </si>
  <si>
    <t>(EMB01 + EMB02 + EMB03 + EMB04 + EMB05 + EMB06)</t>
  </si>
  <si>
    <t>(EMT01)</t>
  </si>
  <si>
    <t>(EMT06)</t>
  </si>
  <si>
    <t xml:space="preserve">(EMB01 + EMB02 + EMB03 + EMB04 + EMB05 + EMB06) </t>
  </si>
  <si>
    <t>(EMT02)</t>
  </si>
  <si>
    <t>(EMT07 + EMT08)</t>
  </si>
  <si>
    <t>(EMB01 + EMB04)</t>
  </si>
  <si>
    <t>(EMT03 + EMT04)</t>
  </si>
  <si>
    <t>(EMT05)</t>
  </si>
  <si>
    <t>(EMT09)</t>
  </si>
  <si>
    <t>(PUE05)</t>
  </si>
  <si>
    <t>(PUE01 + PUE02 + PUE03 + PUE04)</t>
  </si>
  <si>
    <t>(MEN01)</t>
  </si>
  <si>
    <t>(MEN02 + MEN03)</t>
  </si>
  <si>
    <t>(ITS06 + ITS07 + ITS08 + ITS09)</t>
  </si>
  <si>
    <t>(CPP01)</t>
  </si>
  <si>
    <t>(ITS10 + ITS11 + ITS12 + ITS13)</t>
  </si>
  <si>
    <t>(CPP08)</t>
  </si>
  <si>
    <t>(VIO01)</t>
  </si>
  <si>
    <t>(CON06 + CON07 + CON08 + CON09 + CON10)</t>
  </si>
  <si>
    <t>(VIO02)</t>
  </si>
  <si>
    <t>(CON16 + CON17 + CON18 + CON19 + CON20)</t>
  </si>
  <si>
    <t>(CAN01)</t>
  </si>
  <si>
    <t>(CON01 + CON02 + CON03 + CON04 + CON05 + CON06 + CON07 + CON08 + CON09 + CON10)</t>
  </si>
  <si>
    <t>(CAN02)</t>
  </si>
  <si>
    <t>(CON11 + CON12 + CON13 + CON14 + CON15 + CON16 + CON17 + CON18 + CON19 + CON20)</t>
  </si>
  <si>
    <t>(CAN03)</t>
  </si>
  <si>
    <t>(CAN04)</t>
  </si>
  <si>
    <t>(CAN05)</t>
  </si>
  <si>
    <t>(CAN06)</t>
  </si>
  <si>
    <t>(CAN07)</t>
  </si>
  <si>
    <t>(CAN08)</t>
  </si>
  <si>
    <t>(CME07 + CME08 + CME09 + CME10)</t>
  </si>
  <si>
    <t>(REF01)</t>
  </si>
  <si>
    <t>(CME07 + CME08 + CME09 + CME10 + EMT05 + REI01 + REI02)</t>
  </si>
  <si>
    <t>(PFC01 + PFC02 + PFC03 + PFC04 + PFC05 + PFC06 + PFC07 + PFC08 + PFC10 + PFC11 + PFC12 + PFC13 + PFC14 + PFC15 + PFC16 + PFC17 + PFC21 + PFC22 + PFC23 + PFC24 + PFC25 + PFC26 + PFC27 + PFC28)</t>
  </si>
  <si>
    <t>&gt;=</t>
  </si>
  <si>
    <t>(CPP05)</t>
  </si>
  <si>
    <t>(PFC19 + PFC20)</t>
  </si>
  <si>
    <t>(CPP12)</t>
  </si>
  <si>
    <t>(PFN01)</t>
  </si>
  <si>
    <t>(PFC01 + PFC10)</t>
  </si>
  <si>
    <t>(PFN02)</t>
  </si>
  <si>
    <t>(PFC02 + PFC11)</t>
  </si>
  <si>
    <t>(PFN03)</t>
  </si>
  <si>
    <t>(PFC03 + PFC12)</t>
  </si>
  <si>
    <t>(PFN04)</t>
  </si>
  <si>
    <t>(PFC04 + PFC13)</t>
  </si>
  <si>
    <t>(PFN05)</t>
  </si>
  <si>
    <t>(PFC05 + PFC14)</t>
  </si>
  <si>
    <t>(PFN06)</t>
  </si>
  <si>
    <t>(PFC06 + PFC15)</t>
  </si>
  <si>
    <t>(PFN10)</t>
  </si>
  <si>
    <t>(PFC27 + PFC28)</t>
  </si>
  <si>
    <t>(PFN07)</t>
  </si>
  <si>
    <t>(PFC07 + PFC16)</t>
  </si>
  <si>
    <t>(PFN08)</t>
  </si>
  <si>
    <t>(PFC08 + PFC17+ PFC21 + PFC22 + PFC23 + PFC24 + PFC25 + PFC26)</t>
  </si>
  <si>
    <t>(PFN09)</t>
  </si>
  <si>
    <t>(CNS07 + CNS08)</t>
  </si>
  <si>
    <t>(CON01 + CON21)</t>
  </si>
  <si>
    <t>(CNS07 + CNS08 + EDA01 + EDA04 + EDA07 + IRA01 + IRA04)</t>
  </si>
  <si>
    <t>(CNS02)</t>
  </si>
  <si>
    <t>(CON02 + CON22)</t>
  </si>
  <si>
    <t>(CNS03)</t>
  </si>
  <si>
    <t>(CON03 + CON23)</t>
  </si>
  <si>
    <t>(CNS09)</t>
  </si>
  <si>
    <t>(CON04 + CON24)</t>
  </si>
  <si>
    <t>(CNS10)</t>
  </si>
  <si>
    <t>(CON11 + CON31)</t>
  </si>
  <si>
    <t>(CNS10 + EDA10 + EDA13 + IRA07 + IRA10)</t>
  </si>
  <si>
    <t>(CNS05)</t>
  </si>
  <si>
    <t>(CON12 + CON32)</t>
  </si>
  <si>
    <t>(CNS06)</t>
  </si>
  <si>
    <t>(CON13 + CON33)</t>
  </si>
  <si>
    <t>(CNS11)</t>
  </si>
  <si>
    <t>(CON14 + CON34)</t>
  </si>
  <si>
    <t>(CNS02 + CNS03 + CNS07 + CNS08 + CNS09)</t>
  </si>
  <si>
    <t>(CPP04)</t>
  </si>
  <si>
    <t>(CNS02 + CNS03 + EDA02 + EDA03 + EDA05 + EDA06 + EDA08 + EDA09 + IRA13 + IRA14)</t>
  </si>
  <si>
    <t>(CON02 + CON03 + CON22 + CON23)</t>
  </si>
  <si>
    <t>(CNS05 + CNS06 + CNS10 + CNS11)</t>
  </si>
  <si>
    <t>(CPP11)</t>
  </si>
  <si>
    <t>(CNS05 + CNS06 + EDA11 + EDA12 + EDA14 + EDA15 + IRA15 + IRA16)</t>
  </si>
  <si>
    <t>(CON12 + CON13 + CON32 + CON33)</t>
  </si>
  <si>
    <t>(MIA04)</t>
  </si>
  <si>
    <t>(CNS02 + CNS03 + CNS05 + CNS06 + CNS07 + CNS08 + CNS09 + CNS10 + CNS11)</t>
  </si>
  <si>
    <t>(CON01 + CON11 + CON21 + CON31)</t>
  </si>
  <si>
    <t>(CON02 + CON12 + CON22 + CON32)</t>
  </si>
  <si>
    <t>(CON03 + CON13 + CON23 + CON33)</t>
  </si>
  <si>
    <t>(CON04 + CON14 + CON24 + CON34)</t>
  </si>
  <si>
    <t>(CEN64 + CEN66 + CEN92 + CEN93)</t>
  </si>
  <si>
    <t>(CON05 + CON06 + CON15 + CON16 + CON25 + CON26 + CON35 + CON36)</t>
  </si>
  <si>
    <t>(EDI13 + EDI14 + EDI15 + EDI16 + EDI17 + EDI18)</t>
  </si>
  <si>
    <t>(EDI19 + EDI20 + EDI21 + EDI22 + EDI23 + EDI24)</t>
  </si>
  <si>
    <t>(EDA01)</t>
  </si>
  <si>
    <t>(EDA01 + EDA04 + EDA07)</t>
  </si>
  <si>
    <t>(EDA02)</t>
  </si>
  <si>
    <t>(EDA02 + EDA05 + EDA08)</t>
  </si>
  <si>
    <t>(EDA03)</t>
  </si>
  <si>
    <t>(EDA03 + EDA06 + EDA09)</t>
  </si>
  <si>
    <t>(EDA04)</t>
  </si>
  <si>
    <t>(EDA05)</t>
  </si>
  <si>
    <t>(EDA06)</t>
  </si>
  <si>
    <t>(EDA07)</t>
  </si>
  <si>
    <t>(EDA08)</t>
  </si>
  <si>
    <t>(EDA09)</t>
  </si>
  <si>
    <t>(EDA10)</t>
  </si>
  <si>
    <t>(EDA11)</t>
  </si>
  <si>
    <t>(EDA11 + EDA14)</t>
  </si>
  <si>
    <t>(EDA12)</t>
  </si>
  <si>
    <t>(EDA12 + EDA15)</t>
  </si>
  <si>
    <t>(EDA13)</t>
  </si>
  <si>
    <t>(EDA14)</t>
  </si>
  <si>
    <t>(EDA15)</t>
  </si>
  <si>
    <t>(IRA01 + IRA04)</t>
  </si>
  <si>
    <t>(IRA13 + IRA14)</t>
  </si>
  <si>
    <t>(IRA07 + IRA10)</t>
  </si>
  <si>
    <t>(IRA15 + IRA16)</t>
  </si>
  <si>
    <t>(NEM01)</t>
  </si>
  <si>
    <t>(IRA01 + IRA04 + IRA13 + IRA14 + IRA07 + IRA10 + IRA15 + IRA16)</t>
  </si>
  <si>
    <t>(NEM02)</t>
  </si>
  <si>
    <t>(IRA07 + IRA10 + IRA15 + IRA16)</t>
  </si>
  <si>
    <t>(REI01)</t>
  </si>
  <si>
    <t>(IRA01 + IRA04 + IRA07 + IRA10 + IRA13 + IRA14 + IRA15 + IRA16)</t>
  </si>
  <si>
    <t>(REI02)</t>
  </si>
  <si>
    <t>(NEM01 + NEM02)</t>
  </si>
  <si>
    <t>(ALV01 + ALV02)</t>
  </si>
  <si>
    <t>(CON01 + CON02 + CON03 + CON11 + CON12 + CON13 + CON21 + CON22 + CON23 + CON31 + CON32 + CON33)</t>
  </si>
  <si>
    <t>(ALV03)</t>
  </si>
  <si>
    <t>(ALV04)</t>
  </si>
  <si>
    <t>(ALV05)</t>
  </si>
  <si>
    <t>(CON07 + CON08 + CON09 + CON17 + CON18 + CON19)</t>
  </si>
  <si>
    <t>(ALV06)</t>
  </si>
  <si>
    <t>(CON27 + CON28 + CON29 + CON37 + CON38 + CON39)</t>
  </si>
  <si>
    <t>(ALV07)</t>
  </si>
  <si>
    <t>(ALV08)</t>
  </si>
  <si>
    <t>(ALV09)</t>
  </si>
  <si>
    <t>(ALV10)</t>
  </si>
  <si>
    <t>(AMI01 + AMI02)</t>
  </si>
  <si>
    <t>(ALV11)</t>
  </si>
  <si>
    <t>(CIN01 + CIN02)</t>
  </si>
  <si>
    <t>(UCN01)</t>
  </si>
  <si>
    <t>(CON01 + CON02 + CON03 + CON04 + CON11 + CON12 + CON13 + CON14 + CON21 + CON22 + CON23 + CON24 + CON31 + CON32 + CON33 + CON34)</t>
  </si>
  <si>
    <t>(UCN05)</t>
  </si>
  <si>
    <t>(UCN02)</t>
  </si>
  <si>
    <t>(UCN03)</t>
  </si>
  <si>
    <t>(UCN04)</t>
  </si>
  <si>
    <t>(DET90)</t>
  </si>
  <si>
    <t>(CPA09 + CPA10)</t>
  </si>
  <si>
    <t>(DET97)</t>
  </si>
  <si>
    <t>(SBI28 + SBI29 + SBI36 + SBI37)</t>
  </si>
  <si>
    <t>(SBI30 + SBI31 + SBI38 + SBI39)</t>
  </si>
  <si>
    <t>(SBI32 + SBI33 + SBI40 + SBI41)</t>
  </si>
  <si>
    <t>(SBI34 + SBI35 + SBI42 + SBI43)</t>
  </si>
  <si>
    <t>(SBI12)</t>
  </si>
  <si>
    <t>(SBI13)</t>
  </si>
  <si>
    <t>(SBI14)</t>
  </si>
  <si>
    <t>(SBI27)</t>
  </si>
  <si>
    <t>(SBE34)</t>
  </si>
  <si>
    <t>(SBE36)</t>
  </si>
  <si>
    <t>(SBE35)</t>
  </si>
  <si>
    <t>(SBE37)</t>
  </si>
  <si>
    <t>(SBE39)</t>
  </si>
  <si>
    <t>(SBE38)</t>
  </si>
  <si>
    <t>(SBE40 + SBE41 + SBE42)</t>
  </si>
  <si>
    <t>(SBE43)</t>
  </si>
  <si>
    <t>(SBE44 + SBE45 + SBE46)</t>
  </si>
  <si>
    <t>(PFI01)</t>
  </si>
  <si>
    <t>(PFU01 + PFU09)</t>
  </si>
  <si>
    <t>(PFI02)</t>
  </si>
  <si>
    <t>(PFU02 + PFU10)</t>
  </si>
  <si>
    <t>(PFI03)</t>
  </si>
  <si>
    <t>(PFU03 + PFU11)</t>
  </si>
  <si>
    <t>(PFI04)</t>
  </si>
  <si>
    <t>(PFU04 + PFU12)</t>
  </si>
  <si>
    <t>(PFI05)</t>
  </si>
  <si>
    <t>(PFU05 + PFU13)</t>
  </si>
  <si>
    <t>(PFI06)</t>
  </si>
  <si>
    <t>(PFU06 + PFU14)</t>
  </si>
  <si>
    <t>(PFI09)</t>
  </si>
  <si>
    <t>(PFU21 + PFU22)</t>
  </si>
  <si>
    <t>(PFI07)</t>
  </si>
  <si>
    <t>(PFU07 + PFU15)</t>
  </si>
  <si>
    <t>(PFI08)</t>
  </si>
  <si>
    <t>(PFU08 + PFU16 + PFU17 + PFU18 + PFU19 + PFU20)</t>
  </si>
  <si>
    <t>(SPI05)</t>
  </si>
  <si>
    <t>(SPI01)</t>
  </si>
  <si>
    <t>(SPI06)</t>
  </si>
  <si>
    <t>(SPI02)</t>
  </si>
  <si>
    <t>(SPI07)</t>
  </si>
  <si>
    <t>(SPI03)</t>
  </si>
  <si>
    <t>(SPI08)</t>
  </si>
  <si>
    <t>(SPI04)</t>
  </si>
  <si>
    <t>(SPI09)</t>
  </si>
  <si>
    <t>(SPI10)</t>
  </si>
  <si>
    <t>(SPI11)</t>
  </si>
  <si>
    <t>(SPI12)</t>
  </si>
  <si>
    <t>(SPI13)</t>
  </si>
  <si>
    <t>(SPI14)</t>
  </si>
  <si>
    <t>(SPI15)</t>
  </si>
  <si>
    <t>(SPI16)</t>
  </si>
  <si>
    <t>(NIC01)</t>
  </si>
  <si>
    <t>(NIC02)</t>
  </si>
  <si>
    <t>(NIC03)</t>
  </si>
  <si>
    <t>(NIC04)</t>
  </si>
  <si>
    <t>(NIC05)</t>
  </si>
  <si>
    <t>(NPT45)</t>
  </si>
  <si>
    <t>(NPT46)</t>
  </si>
  <si>
    <t>(NPT45 + NPT46)</t>
  </si>
  <si>
    <t>(NPT41)</t>
  </si>
  <si>
    <t>(NPT33)</t>
  </si>
  <si>
    <t>(NPT34)</t>
  </si>
  <si>
    <t>(NPT33 + NPT34)</t>
  </si>
  <si>
    <t>(NPT29)</t>
  </si>
  <si>
    <t>(NPT19)</t>
  </si>
  <si>
    <t>(NPT20)</t>
  </si>
  <si>
    <t>(NPT19 + NPT20)</t>
  </si>
  <si>
    <t>(NPT15)</t>
  </si>
  <si>
    <t>(NTB06)</t>
  </si>
  <si>
    <t>(NTB07)</t>
  </si>
  <si>
    <t>(NTB05)</t>
  </si>
  <si>
    <t>(NTB03)</t>
  </si>
  <si>
    <t>(NMA01 + NMA02)</t>
  </si>
  <si>
    <t>(NMA03 + NMA04)</t>
  </si>
  <si>
    <t>(NMD03 + NMD04)</t>
  </si>
  <si>
    <t>(MBL03)</t>
  </si>
  <si>
    <t>(MBL01)</t>
  </si>
  <si>
    <t>(ZOB12)</t>
  </si>
  <si>
    <t>(GAP10)</t>
  </si>
  <si>
    <t>(GAP14 + GAP15 + GAP16)</t>
  </si>
  <si>
    <t>(GAP11)</t>
  </si>
  <si>
    <t>(GAP17 + GAP18 + GAP19 +GAP20)</t>
  </si>
  <si>
    <t>(GAP13)</t>
  </si>
  <si>
    <t>(GAP12)</t>
  </si>
  <si>
    <t>(ATP01)</t>
  </si>
  <si>
    <t>(PAR01 + PAR02 + PAR03 + PAR04)</t>
  </si>
  <si>
    <t>(ATP02)</t>
  </si>
  <si>
    <t>(ATP03)</t>
  </si>
  <si>
    <t>(NAC01 + NAC02 + NAC03 + NAC04 + NAC09 + NAC10)</t>
  </si>
  <si>
    <t>(NAC12)</t>
  </si>
  <si>
    <t>(NAC01 + NAC02 + NAC03 + NAC04)</t>
  </si>
  <si>
    <t>(RNL05)</t>
  </si>
  <si>
    <t>(RNL04)</t>
  </si>
  <si>
    <t>(PFP01 + PFP02 + PFP03)</t>
  </si>
  <si>
    <t>(PAR01 + PAR03)</t>
  </si>
  <si>
    <t>(PFP04 + PFP05 + PFP06)</t>
  </si>
  <si>
    <t>(PFP07 + PFP08 + PFP09)</t>
  </si>
  <si>
    <t>(PAR02 + PAR04)</t>
  </si>
  <si>
    <t>(PFP10 + PFP11 + PFP12)</t>
  </si>
  <si>
    <t>(VEA04)</t>
  </si>
  <si>
    <t>(VEA01+ VEA02+VEA03)</t>
  </si>
  <si>
    <t>(ZOR15)</t>
  </si>
  <si>
    <t>(ZOR14)</t>
  </si>
  <si>
    <t>(PBJ10 + PBJ11)</t>
  </si>
  <si>
    <t>(PBJ12 + PBJ13)</t>
  </si>
  <si>
    <t>(PBJ06)</t>
  </si>
  <si>
    <t>(PBJ01 + PBJ02)</t>
  </si>
  <si>
    <t>(SES13)</t>
  </si>
  <si>
    <t>(SES12)</t>
  </si>
  <si>
    <t>(LAB01)</t>
  </si>
  <si>
    <t>(LAB02)</t>
  </si>
  <si>
    <t>(LRX01)</t>
  </si>
  <si>
    <t>(LRX02)</t>
  </si>
  <si>
    <t>(LAP01)</t>
  </si>
  <si>
    <t>(LAP02)</t>
  </si>
  <si>
    <t>(LOE01)</t>
  </si>
  <si>
    <t>(LOE02)</t>
  </si>
  <si>
    <t>(LEN01)</t>
  </si>
  <si>
    <t>(LEN02)</t>
  </si>
  <si>
    <t>(LUS01)</t>
  </si>
  <si>
    <t>(LUS02)</t>
  </si>
  <si>
    <t>(LTC01)</t>
  </si>
  <si>
    <t>(LTC02)</t>
  </si>
  <si>
    <t>(PAE02)</t>
  </si>
  <si>
    <t>(PAE01)</t>
  </si>
  <si>
    <t>(HUE02)</t>
  </si>
  <si>
    <t>(HUE03)</t>
  </si>
  <si>
    <t>(HUE05)</t>
  </si>
  <si>
    <t>(HUE06)</t>
  </si>
  <si>
    <t>(FUN01)</t>
  </si>
  <si>
    <t>(FUN02)</t>
  </si>
  <si>
    <t>(FUN03)</t>
  </si>
  <si>
    <t>(FUN04)</t>
  </si>
  <si>
    <t>(FUN05)</t>
  </si>
  <si>
    <t>(FUN06)</t>
  </si>
  <si>
    <t>(FUN07)</t>
  </si>
  <si>
    <t>(FUN08)</t>
  </si>
  <si>
    <t>(FUN09)</t>
  </si>
  <si>
    <t>(FUN03 + FUN07)</t>
  </si>
  <si>
    <t>(FUN11)</t>
  </si>
  <si>
    <t>(FUN04 + FUN08)</t>
  </si>
  <si>
    <t>(FUN12)</t>
  </si>
  <si>
    <t>(FUN25 + FUN26 + FUN27 + FUN28)</t>
  </si>
  <si>
    <t>(FUN23 + FUN24)</t>
  </si>
  <si>
    <t>(FUN29)</t>
  </si>
  <si>
    <t>(FUN26 + FUN27 + FUN28)</t>
  </si>
  <si>
    <t>(FUN30)</t>
  </si>
  <si>
    <t>(FUN25)</t>
  </si>
  <si>
    <t>(FUE01 + FUE02 + FUE03)</t>
  </si>
  <si>
    <t>(FUE04 + FUE05)</t>
  </si>
  <si>
    <t>(FUE09)</t>
  </si>
  <si>
    <t>(FUE08)</t>
  </si>
  <si>
    <t>(FUE10)</t>
  </si>
  <si>
    <t>(FUE24 + FUE25)</t>
  </si>
  <si>
    <t>(FUE26 + FUE27)</t>
  </si>
  <si>
    <t>(FUE07)</t>
  </si>
  <si>
    <t>(FUI03)</t>
  </si>
  <si>
    <t>(FUP26)</t>
  </si>
  <si>
    <t>(FUP06 + FUP07)</t>
  </si>
  <si>
    <t>(FUP11 + FUP12 + FUP15 + FUP16)</t>
  </si>
  <si>
    <t>(FUP11 + FUP12)</t>
  </si>
  <si>
    <t>(FUP17)</t>
  </si>
  <si>
    <t>(FUP05)</t>
  </si>
  <si>
    <t>(FUP19)</t>
  </si>
  <si>
    <t>(FUP09)</t>
  </si>
  <si>
    <t>(FUP10)</t>
  </si>
  <si>
    <t>(FUP24)</t>
  </si>
  <si>
    <t>(FUP04 + FUP05 + FUP06 + FUP07 + FUP08 + FUP09 + FUP10)</t>
  </si>
  <si>
    <t>(FUP25)</t>
  </si>
  <si>
    <t>(FUP13 + FUP14)</t>
  </si>
  <si>
    <t>(TEM12)</t>
  </si>
  <si>
    <t>(TEM11)</t>
  </si>
  <si>
    <t>(REA01)</t>
  </si>
  <si>
    <t>(DET98 + DTE05)</t>
  </si>
  <si>
    <t>(PUE01 + PUE03)</t>
  </si>
  <si>
    <t>(PUE02 + PUE04)</t>
  </si>
  <si>
    <t xml:space="preserve"> (CON01 + CON02 + CON03 + CON04 + CON05 + CON06 + CON07 + CON08 + CON09 + CON10 + CON21 + CON22 + CON23 + CON24 + CON25 + CON26 + CON27 + CON28 + CON29 + CON30)</t>
  </si>
  <si>
    <t xml:space="preserve">(CPP08 + CPP09 + CPP10 + CPP11 + CPP12 + CPP13 + CPP14) </t>
  </si>
  <si>
    <t>(PUE09 + PUE10)</t>
  </si>
  <si>
    <t>(PUE11 + PUE12)</t>
  </si>
  <si>
    <t>(ZOB07 + ZOB08 + ZOB09 + ZOB20)</t>
  </si>
  <si>
    <t>(FUE18 + FUE19)</t>
  </si>
  <si>
    <t xml:space="preserve">(FUP20) </t>
  </si>
  <si>
    <t>(LEI01 + LEI02 + LEI03 + LEI04)</t>
  </si>
  <si>
    <t>(LEI05 + LEI06 + LEI07 + LEI08)</t>
  </si>
  <si>
    <t>(TPR03 + TPR04)</t>
  </si>
  <si>
    <t>(TPR06 + TPR25 + TPR26)</t>
  </si>
  <si>
    <t>(TPR15)</t>
  </si>
  <si>
    <t>(TPR14)</t>
  </si>
  <si>
    <t>(APG03)</t>
  </si>
  <si>
    <t>(APG01 + APG02)</t>
  </si>
  <si>
    <t>(APG04)</t>
  </si>
  <si>
    <t>(APG05)</t>
  </si>
  <si>
    <t>(APG06)</t>
  </si>
  <si>
    <t>(APG07)</t>
  </si>
  <si>
    <t>(CSP21 + CSP22 + DHB01 + DHB02 + DHB03)</t>
  </si>
  <si>
    <t>(CNS02 + CNS03 + CNS05 + CNS06 + CEN71 + CEN72 + CEN74 + CEN75 + CEN77 + CEN78)</t>
  </si>
  <si>
    <t>(NPT15 + NPT16 + NPT17 + NPT18)</t>
  </si>
  <si>
    <t>Informe Mensual de Unidad Médica
Aplicación de Biológicos SINBA-SIS-CE-H y Antiinfluenza Estacional</t>
  </si>
  <si>
    <r>
      <t xml:space="preserve">225 Aplicación de Antiinfluenza Estacional
Reportar sólo de </t>
    </r>
    <r>
      <rPr>
        <b/>
        <sz val="10"/>
        <color indexed="10"/>
        <rFont val="Arial"/>
        <family val="2"/>
      </rPr>
      <t>enero a marzo</t>
    </r>
    <r>
      <rPr>
        <b/>
        <sz val="10"/>
        <color indexed="8"/>
        <rFont val="Arial"/>
        <family val="2"/>
      </rPr>
      <t xml:space="preserve"> y de </t>
    </r>
    <r>
      <rPr>
        <b/>
        <sz val="10"/>
        <color indexed="10"/>
        <rFont val="Arial"/>
        <family val="2"/>
      </rPr>
      <t>octubre a dicimbre</t>
    </r>
  </si>
  <si>
    <t>156 Menor de 5 años</t>
  </si>
  <si>
    <t>B i e n e s t a r   p a r a   l a   S a l u d   C o m u n i t a r i a</t>
  </si>
  <si>
    <t>Estudios Hidroentomológicos</t>
  </si>
  <si>
    <t>TPR47</t>
  </si>
  <si>
    <t>(EMC01 + EMC02)</t>
  </si>
  <si>
    <t xml:space="preserve">(ECT01 + ECT02 + ECT03) </t>
  </si>
  <si>
    <t xml:space="preserve">(EMC03) </t>
  </si>
  <si>
    <t xml:space="preserve">(EMC04) </t>
  </si>
  <si>
    <t xml:space="preserve"> (EMC01 + EMC02)</t>
  </si>
  <si>
    <t>(ECT01 + ECT02 + ECT03)</t>
  </si>
  <si>
    <t>(PRO01)</t>
  </si>
  <si>
    <t>(CPU01)</t>
  </si>
  <si>
    <t>(PCE05)</t>
  </si>
  <si>
    <t>(PCE06)</t>
  </si>
  <si>
    <t>(EVH09)</t>
  </si>
  <si>
    <t>(EVH10)</t>
  </si>
  <si>
    <t>(EVH09 + EVH10)</t>
  </si>
  <si>
    <t>(EVH11)</t>
  </si>
  <si>
    <t>(EVH12)</t>
  </si>
  <si>
    <t>(EVH11 + EVH12)</t>
  </si>
  <si>
    <t>(EVH09 + EVH10 + EVH11 + EVH12)</t>
  </si>
  <si>
    <t>(EVH13)</t>
  </si>
  <si>
    <t>(EVH14)</t>
  </si>
  <si>
    <t>(EVH13 + EVH14)</t>
  </si>
  <si>
    <t>(EVH15)</t>
  </si>
  <si>
    <t>(EVH16)</t>
  </si>
  <si>
    <t>(EVH15 + EVH16)</t>
  </si>
  <si>
    <t>(EVH13 + EVH14 + EVH15 + EVH16)</t>
  </si>
  <si>
    <t>(EVH17)</t>
  </si>
  <si>
    <t>(EVH18)</t>
  </si>
  <si>
    <t>(EVH17 + EVH18)</t>
  </si>
  <si>
    <t>(EDS05)</t>
  </si>
  <si>
    <t>(EDS06)</t>
  </si>
  <si>
    <t>(EDS05 + EDS06)</t>
  </si>
  <si>
    <t>(EDS07)</t>
  </si>
  <si>
    <t>(EDS08)</t>
  </si>
  <si>
    <t>(EDS07 + EDS08)</t>
  </si>
  <si>
    <t>(EDS05 + EDS06 + EDS07 + EDS08)</t>
  </si>
  <si>
    <t>(EDS09)</t>
  </si>
  <si>
    <t>(EDS10)</t>
  </si>
  <si>
    <t>(EDS09 + EDS10)</t>
  </si>
  <si>
    <t xml:space="preserve">(EDS11) </t>
  </si>
  <si>
    <t>(EDS12)</t>
  </si>
  <si>
    <t>(EDS11 + EDS12)</t>
  </si>
  <si>
    <t>(EDS09 + EDS10 + EDS11 + EDS12)</t>
  </si>
  <si>
    <t>(EDS13)</t>
  </si>
  <si>
    <t>(EDS14)</t>
  </si>
  <si>
    <t>(EDS13 + EDS14)</t>
  </si>
  <si>
    <t>(DRS01)</t>
  </si>
  <si>
    <t>(DRS02)</t>
  </si>
  <si>
    <t>(EMC05)</t>
  </si>
  <si>
    <t xml:space="preserve">(EMC06) </t>
  </si>
  <si>
    <t>(ECT04)</t>
  </si>
  <si>
    <t>(PCE01)</t>
  </si>
  <si>
    <t>(PCE02)</t>
  </si>
  <si>
    <t>(PCE03)</t>
  </si>
  <si>
    <t>(PCE04)</t>
  </si>
  <si>
    <t>(PRO02)</t>
  </si>
  <si>
    <t>(CPU02)</t>
  </si>
  <si>
    <t>CIM04</t>
  </si>
  <si>
    <t>v 3.3</t>
  </si>
  <si>
    <t>Aplicación dedicada pára</t>
  </si>
  <si>
    <t>mis niños</t>
  </si>
  <si>
    <t>Alex, David y Mia</t>
  </si>
  <si>
    <t>(NPT41 + NPT42 + NPT43 + NPT44+NPT49+NPT50)</t>
  </si>
  <si>
    <t>(NPT29 + NPT30 + NPT31 + NPT32 + NPT51 + NPT52)</t>
  </si>
  <si>
    <t>(NPT15 + NPT16 + NPT17 + NPT18 + NPT53 + NPT54)</t>
  </si>
  <si>
    <t>(IMC02 + IMC03 + IMC06 + IMC07)</t>
  </si>
  <si>
    <t>(NPT29 + NPT51 + NPT52)</t>
  </si>
  <si>
    <t>(NPT15 + NPT53 + NPT54)</t>
  </si>
  <si>
    <t>(NPT36 + NPT37 + NPT38 + NPT39 + NPT47 + NPT48)</t>
  </si>
  <si>
    <t>(NPT41 + NPT42 + NPT43 + NPT44 + NPT49 + NPT50)</t>
  </si>
  <si>
    <t>(NPT29 + NPT30 + NPT31 + NPT32 + NPT41 + NPT42 + NPT43 + NPT44 + NPT49 + NPT50 + NPT51 + NPT52)</t>
  </si>
  <si>
    <t>(LMA01)</t>
  </si>
  <si>
    <t>031 Infecciones transmisión sexual</t>
  </si>
  <si>
    <t>RET07</t>
  </si>
  <si>
    <t>RET08</t>
  </si>
  <si>
    <t>Primera vez en el año para el servicio de rehabilitación</t>
  </si>
  <si>
    <t>Terapia ocupacional</t>
  </si>
  <si>
    <t>PAR07</t>
  </si>
  <si>
    <t>PAR08</t>
  </si>
  <si>
    <t>PAR09</t>
  </si>
  <si>
    <t>PAR10</t>
  </si>
  <si>
    <t>PAR11</t>
  </si>
  <si>
    <t>PAR12</t>
  </si>
  <si>
    <t>(CEN84 + CEN85 + CEN86 + CEN87 + CEN88 + CEN89 + CEN90 + CEN91 + CEN94 + CEN95 + CEN98 + CEN99)</t>
  </si>
  <si>
    <t>(CEN71 + CEN74 + CEN77 + CEN80 + CEN96 + CNE01)</t>
  </si>
  <si>
    <t>(CEN72 + CEN75 + CEN78 + CEN81 + CEN97 + CNE02)</t>
  </si>
  <si>
    <t>(CEN63 + CEN65 + CNE03 + CNE04)</t>
  </si>
  <si>
    <t>HMD01</t>
  </si>
  <si>
    <t>HMD02</t>
  </si>
  <si>
    <t>284 Detecciones de Cáncer Realizadas</t>
  </si>
  <si>
    <t>Cáncer de Mama en Mujeres</t>
  </si>
  <si>
    <t>Cáncer de Mama en Hombres</t>
  </si>
  <si>
    <t>Cáncer Cervicouterino</t>
  </si>
  <si>
    <t>DTC01</t>
  </si>
  <si>
    <t>DTC02</t>
  </si>
  <si>
    <t>DTC03</t>
  </si>
  <si>
    <t>VERSION  2.2</t>
  </si>
  <si>
    <t>(NMD01 + NMD02)</t>
  </si>
  <si>
    <t>(SBI46 + SBI47 + SBI48)</t>
  </si>
  <si>
    <t>(TPR40)</t>
  </si>
  <si>
    <t>(TPR41)</t>
  </si>
  <si>
    <t>(TPR42)</t>
  </si>
  <si>
    <t>(TPR08 + TPR27 + TPR28)</t>
  </si>
  <si>
    <t>(TPR43)</t>
  </si>
  <si>
    <t>(FUE31+ FUE32)</t>
  </si>
  <si>
    <t>(NPT41 + NPT49 + NPT50)</t>
  </si>
  <si>
    <t>(PAR07+PAR08+PAR09)</t>
  </si>
  <si>
    <t>(PAR10+PAR11+PAR12)</t>
  </si>
  <si>
    <t>(CNS07 + CNS08 + CNS10 + CEN84 + CEN85 + CEN86 + CEN87 + CEN88 + CEN89 + CEN94 + CEN95 + CEN98 + CEN99)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</si>
</sst>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90">
    <font>
      <sz val="10"/>
      <name val="Arial"/>
      <family val="0"/>
    </font>
    <font>
      <sz val="11"/>
      <color indexed="8"/>
      <name val="Calibri"/>
      <family val="2"/>
    </font>
    <font>
      <sz val="8"/>
      <name val="Arial"/>
      <family val="2"/>
    </font>
    <font>
      <sz val="8"/>
      <color indexed="8"/>
      <name val="Arial"/>
      <family val="2"/>
    </font>
    <font>
      <b/>
      <sz val="9"/>
      <color indexed="8"/>
      <name val="Arial"/>
      <family val="2"/>
    </font>
    <font>
      <vertAlign val="superscript"/>
      <sz val="8"/>
      <color indexed="8"/>
      <name val="Arial"/>
      <family val="2"/>
    </font>
    <font>
      <i/>
      <sz val="8"/>
      <color indexed="8"/>
      <name val="Arial"/>
      <family val="2"/>
    </font>
    <font>
      <b/>
      <vertAlign val="superscript"/>
      <sz val="9"/>
      <color indexed="8"/>
      <name val="Arial"/>
      <family val="2"/>
    </font>
    <font>
      <b/>
      <sz val="10"/>
      <color indexed="8"/>
      <name val="Arial"/>
      <family val="2"/>
    </font>
    <font>
      <b/>
      <sz val="8"/>
      <color indexed="8"/>
      <name val="Arial"/>
      <family val="2"/>
    </font>
    <font>
      <b/>
      <sz val="8"/>
      <name val="Arial"/>
      <family val="2"/>
    </font>
    <font>
      <b/>
      <sz val="8"/>
      <color indexed="10"/>
      <name val="Arial"/>
      <family val="2"/>
    </font>
    <font>
      <b/>
      <sz val="10"/>
      <name val="Arial"/>
      <family val="2"/>
    </font>
    <font>
      <b/>
      <sz val="20"/>
      <name val="Arial"/>
      <family val="2"/>
    </font>
    <font>
      <sz val="9"/>
      <name val="Arial"/>
      <family val="2"/>
    </font>
    <font>
      <sz val="10"/>
      <color indexed="8"/>
      <name val="Arial"/>
      <family val="2"/>
    </font>
    <font>
      <b/>
      <sz val="20"/>
      <color indexed="9"/>
      <name val="Arial"/>
      <family val="2"/>
    </font>
    <font>
      <b/>
      <sz val="20"/>
      <color indexed="62"/>
      <name val="Arial"/>
      <family val="2"/>
    </font>
    <font>
      <b/>
      <sz val="22"/>
      <color indexed="9"/>
      <name val="Arial"/>
      <family val="2"/>
    </font>
    <font>
      <sz val="12"/>
      <color indexed="53"/>
      <name val="Arial"/>
      <family val="2"/>
    </font>
    <font>
      <sz val="16"/>
      <name val="Arial"/>
      <family val="2"/>
    </font>
    <font>
      <u val="single"/>
      <sz val="10"/>
      <color indexed="12"/>
      <name val="Arial"/>
      <family val="2"/>
    </font>
    <font>
      <b/>
      <sz val="10"/>
      <color indexed="10"/>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12"/>
      <color indexed="8"/>
      <name val="Arial"/>
      <family val="2"/>
    </font>
    <font>
      <b/>
      <sz val="10"/>
      <color indexed="9"/>
      <name val="Arial"/>
      <family val="2"/>
    </font>
    <font>
      <sz val="10"/>
      <color indexed="8"/>
      <name val="Calibri"/>
      <family val="2"/>
    </font>
    <font>
      <sz val="10"/>
      <color indexed="9"/>
      <name val="Arial"/>
      <family val="2"/>
    </font>
    <font>
      <sz val="10"/>
      <color indexed="9"/>
      <name val="Verdana"/>
      <family val="2"/>
    </font>
    <font>
      <b/>
      <sz val="10"/>
      <color indexed="9"/>
      <name val="Verdana"/>
      <family val="2"/>
    </font>
    <font>
      <b/>
      <sz val="11"/>
      <color indexed="8"/>
      <name val="Arial"/>
      <family val="2"/>
    </font>
    <font>
      <sz val="10"/>
      <color indexed="56"/>
      <name val="Arial"/>
      <family val="2"/>
    </font>
    <font>
      <u val="single"/>
      <sz val="10"/>
      <color indexed="10"/>
      <name val="Arial"/>
      <family val="2"/>
    </font>
    <font>
      <sz val="10"/>
      <color indexed="10"/>
      <name val="Arial"/>
      <family val="2"/>
    </font>
    <font>
      <b/>
      <sz val="11"/>
      <color indexed="10"/>
      <name val="Calibri"/>
      <family val="0"/>
    </font>
    <font>
      <u val="single"/>
      <sz val="11"/>
      <color indexed="8"/>
      <name val="Calibri"/>
      <family val="0"/>
    </font>
    <font>
      <b/>
      <sz val="11"/>
      <color indexed="30"/>
      <name val="Calibri"/>
      <family val="0"/>
    </font>
    <font>
      <b/>
      <sz val="11"/>
      <color indexed="17"/>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8"/>
      <color theme="1"/>
      <name val="Arial"/>
      <family val="2"/>
    </font>
    <font>
      <sz val="9"/>
      <color theme="1"/>
      <name val="Arial"/>
      <family val="2"/>
    </font>
    <font>
      <b/>
      <sz val="9"/>
      <color theme="1"/>
      <name val="Arial"/>
      <family val="2"/>
    </font>
    <font>
      <b/>
      <sz val="8"/>
      <color theme="1"/>
      <name val="Arial"/>
      <family val="2"/>
    </font>
    <font>
      <b/>
      <sz val="12"/>
      <color theme="1"/>
      <name val="Arial"/>
      <family val="2"/>
    </font>
    <font>
      <b/>
      <sz val="10"/>
      <color theme="0"/>
      <name val="Arial"/>
      <family val="2"/>
    </font>
    <font>
      <sz val="10"/>
      <color theme="1"/>
      <name val="Calibri"/>
      <family val="2"/>
    </font>
    <font>
      <sz val="10"/>
      <color theme="0"/>
      <name val="Arial"/>
      <family val="2"/>
    </font>
    <font>
      <sz val="10"/>
      <color theme="0"/>
      <name val="Verdana"/>
      <family val="2"/>
    </font>
    <font>
      <b/>
      <sz val="10"/>
      <color theme="0"/>
      <name val="Verdana"/>
      <family val="2"/>
    </font>
    <font>
      <sz val="10"/>
      <color rgb="FF002060"/>
      <name val="Arial"/>
      <family val="2"/>
    </font>
    <font>
      <u val="single"/>
      <sz val="10"/>
      <color rgb="FFFF0000"/>
      <name val="Arial"/>
      <family val="2"/>
    </font>
    <font>
      <sz val="10"/>
      <color rgb="FFFF0000"/>
      <name val="Arial"/>
      <family val="2"/>
    </font>
    <font>
      <b/>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indexed="62"/>
        <bgColor indexed="64"/>
      </patternFill>
    </fill>
    <fill>
      <patternFill patternType="solid">
        <fgColor indexed="53"/>
        <bgColor indexed="64"/>
      </patternFill>
    </fill>
    <fill>
      <patternFill patternType="solid">
        <fgColor rgb="FFFFFF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medium"/>
      <top style="thin"/>
      <bottom/>
    </border>
    <border>
      <left style="medium"/>
      <right style="medium"/>
      <top style="thin"/>
      <bottom style="medium"/>
    </border>
    <border>
      <left style="medium"/>
      <right style="medium"/>
      <top style="medium"/>
      <bottom style="thin"/>
    </border>
    <border>
      <left style="medium"/>
      <right style="medium"/>
      <top style="medium"/>
      <bottom style="medium"/>
    </border>
    <border>
      <left/>
      <right style="medium"/>
      <top style="thin"/>
      <bottom style="medium"/>
    </border>
    <border>
      <left style="medium"/>
      <right style="medium"/>
      <top style="medium"/>
      <bottom/>
    </border>
    <border>
      <left style="medium"/>
      <right style="medium"/>
      <top style="thin"/>
      <bottom style="thin"/>
    </border>
    <border>
      <left/>
      <right/>
      <top style="medium"/>
      <bottom style="thin"/>
    </border>
    <border>
      <left/>
      <right/>
      <top style="thin"/>
      <bottom style="medium"/>
    </border>
    <border>
      <left style="medium"/>
      <right/>
      <top style="medium"/>
      <bottom style="thin"/>
    </border>
    <border>
      <left/>
      <right style="medium"/>
      <top style="medium"/>
      <bottom style="thin"/>
    </border>
    <border>
      <left style="medium"/>
      <right/>
      <top style="thin"/>
      <bottom style="medium"/>
    </border>
    <border>
      <left style="medium"/>
      <right/>
      <top style="thin"/>
      <bottom style="thin"/>
    </border>
    <border>
      <left style="medium"/>
      <right style="thin"/>
      <top style="thin"/>
      <bottom style="thin"/>
    </border>
    <border>
      <left/>
      <right style="medium"/>
      <top style="thin"/>
      <bottom style="thin"/>
    </border>
    <border>
      <left/>
      <right style="medium"/>
      <top/>
      <bottom style="thin"/>
    </border>
    <border>
      <left style="medium"/>
      <right/>
      <top/>
      <bottom style="thin"/>
    </border>
    <border>
      <left style="medium"/>
      <right/>
      <top style="medium"/>
      <bottom style="medium"/>
    </border>
    <border>
      <left/>
      <right/>
      <top style="medium"/>
      <bottom style="medium"/>
    </border>
    <border>
      <left style="medium"/>
      <right/>
      <top style="medium"/>
      <botto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border>
    <border>
      <left/>
      <right style="medium"/>
      <top style="medium"/>
      <bottom style="medium"/>
    </border>
    <border>
      <left/>
      <right/>
      <top style="thin"/>
      <bottom/>
    </border>
    <border>
      <left style="thin"/>
      <right style="medium"/>
      <top style="thin"/>
      <bottom style="thin"/>
    </border>
    <border>
      <left style="thin"/>
      <right style="medium"/>
      <top style="medium"/>
      <bottom style="thin"/>
    </border>
    <border>
      <left style="medium"/>
      <right/>
      <top/>
      <bottom/>
    </border>
    <border>
      <left style="thin"/>
      <right style="medium"/>
      <top/>
      <bottom style="thin"/>
    </border>
    <border>
      <left style="thin"/>
      <right style="medium"/>
      <top style="thin"/>
      <bottom/>
    </border>
    <border>
      <left style="thin"/>
      <right style="medium"/>
      <top style="thin"/>
      <bottom style="medium"/>
    </border>
    <border>
      <left style="medium"/>
      <right/>
      <top/>
      <bottom style="medium"/>
    </border>
    <border>
      <left style="thin"/>
      <right/>
      <top style="thin"/>
      <bottom style="thin"/>
    </border>
    <border>
      <left style="thin"/>
      <right/>
      <top style="medium"/>
      <bottom style="thin"/>
    </border>
    <border>
      <left style="thin"/>
      <right/>
      <top style="thin"/>
      <bottom style="medium"/>
    </border>
    <border>
      <left/>
      <right style="thin"/>
      <top/>
      <bottom style="thin"/>
    </border>
    <border>
      <left/>
      <right style="thin"/>
      <top style="medium"/>
      <bottom/>
    </border>
    <border>
      <left style="medium"/>
      <right/>
      <top style="thin"/>
      <bottom/>
    </border>
    <border>
      <left style="medium"/>
      <right style="medium"/>
      <top/>
      <bottom style="thin"/>
    </border>
    <border>
      <left style="medium"/>
      <right style="medium"/>
      <top style="thin"/>
      <bottom/>
    </border>
    <border>
      <left style="medium"/>
      <right style="medium"/>
      <top/>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top/>
      <bottom style="thin"/>
    </border>
    <border>
      <left/>
      <right style="thin"/>
      <top style="medium"/>
      <bottom style="thin"/>
    </border>
    <border>
      <left style="thin"/>
      <right style="thin"/>
      <top style="thin"/>
      <bottom style="thin"/>
    </border>
    <border>
      <left/>
      <right style="medium"/>
      <top/>
      <bottom/>
    </border>
    <border>
      <left style="thin"/>
      <right/>
      <top style="medium"/>
      <bottom/>
    </border>
    <border>
      <left style="thin"/>
      <right/>
      <top/>
      <bottom style="medium"/>
    </border>
    <border>
      <left/>
      <right style="medium"/>
      <top style="medium"/>
      <bottom/>
    </border>
    <border>
      <left/>
      <right style="medium"/>
      <top/>
      <bottom style="medium"/>
    </border>
    <border>
      <left/>
      <right/>
      <top/>
      <bottom style="medium"/>
    </border>
    <border>
      <left/>
      <right/>
      <top style="medium"/>
      <bottom/>
    </border>
    <border>
      <left style="medium"/>
      <right style="medium"/>
      <top/>
      <bottom/>
    </border>
    <border>
      <left style="medium"/>
      <right style="thin"/>
      <top style="medium"/>
      <bottom/>
    </border>
    <border>
      <left style="thin"/>
      <right/>
      <top style="thin"/>
      <bottom/>
    </border>
    <border>
      <left style="medium"/>
      <right style="thin"/>
      <top/>
      <bottom/>
    </border>
    <border>
      <left style="medium"/>
      <right style="thin"/>
      <top/>
      <bottom style="medium"/>
    </border>
    <border>
      <left/>
      <right style="thin"/>
      <top style="thin"/>
      <bottom/>
    </border>
    <border>
      <left/>
      <right style="thin"/>
      <top/>
      <bottom style="medium"/>
    </border>
    <border>
      <left/>
      <right style="thin"/>
      <top/>
      <bottom/>
    </border>
    <border>
      <left style="thin"/>
      <right style="thin"/>
      <top/>
      <bottom style="thin"/>
    </border>
    <border>
      <left/>
      <right style="thin"/>
      <top style="thin"/>
      <bottom style="thin"/>
    </border>
    <border>
      <left/>
      <right style="thin"/>
      <top style="thin"/>
      <bottom style="medium"/>
    </border>
    <border>
      <left style="thin"/>
      <right style="medium"/>
      <top style="medium"/>
      <bottom style="medium"/>
    </border>
    <border>
      <left style="thin"/>
      <right style="medium"/>
      <top/>
      <bottom style="medium"/>
    </border>
    <border>
      <left style="thin"/>
      <right style="thin"/>
      <top style="thin"/>
      <bottom/>
    </border>
    <border>
      <left style="thin"/>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21"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56" fillId="0" borderId="0">
      <alignment/>
      <protection/>
    </xf>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3" fillId="0" borderId="8" applyNumberFormat="0" applyFill="0" applyAlignment="0" applyProtection="0"/>
    <xf numFmtId="0" fontId="73" fillId="0" borderId="9" applyNumberFormat="0" applyFill="0" applyAlignment="0" applyProtection="0"/>
  </cellStyleXfs>
  <cellXfs count="1262">
    <xf numFmtId="0" fontId="0" fillId="0" borderId="0" xfId="0" applyAlignment="1">
      <alignment/>
    </xf>
    <xf numFmtId="0" fontId="74" fillId="0" borderId="0" xfId="0" applyFont="1" applyFill="1" applyAlignment="1">
      <alignment/>
    </xf>
    <xf numFmtId="0" fontId="74" fillId="0" borderId="0" xfId="0" applyFont="1" applyFill="1" applyBorder="1" applyAlignment="1">
      <alignment/>
    </xf>
    <xf numFmtId="0" fontId="75" fillId="0" borderId="0" xfId="0" applyFont="1" applyFill="1" applyBorder="1" applyAlignment="1">
      <alignment/>
    </xf>
    <xf numFmtId="0" fontId="75" fillId="0" borderId="10" xfId="0" applyFont="1" applyFill="1" applyBorder="1" applyAlignment="1">
      <alignment/>
    </xf>
    <xf numFmtId="0" fontId="74" fillId="0" borderId="10" xfId="0" applyFont="1" applyFill="1" applyBorder="1" applyAlignment="1">
      <alignment/>
    </xf>
    <xf numFmtId="0" fontId="75" fillId="0" borderId="11" xfId="0" applyFont="1" applyFill="1" applyBorder="1" applyAlignment="1">
      <alignment/>
    </xf>
    <xf numFmtId="0" fontId="75" fillId="0" borderId="0" xfId="0" applyFont="1" applyFill="1" applyAlignment="1">
      <alignment/>
    </xf>
    <xf numFmtId="0" fontId="76" fillId="0" borderId="0" xfId="0" applyFont="1" applyFill="1" applyAlignment="1">
      <alignment/>
    </xf>
    <xf numFmtId="0" fontId="77" fillId="0" borderId="0" xfId="0" applyFont="1" applyFill="1" applyAlignment="1">
      <alignment/>
    </xf>
    <xf numFmtId="0" fontId="76" fillId="0" borderId="0" xfId="0" applyFont="1" applyFill="1" applyBorder="1" applyAlignment="1">
      <alignment vertical="center"/>
    </xf>
    <xf numFmtId="0" fontId="75" fillId="0" borderId="0" xfId="0" applyFont="1" applyFill="1" applyBorder="1" applyAlignment="1">
      <alignment vertical="center" wrapText="1"/>
    </xf>
    <xf numFmtId="0" fontId="74" fillId="0" borderId="11" xfId="0" applyFont="1" applyFill="1" applyBorder="1" applyAlignment="1">
      <alignment/>
    </xf>
    <xf numFmtId="0" fontId="76" fillId="0" borderId="12" xfId="0" applyFont="1" applyFill="1" applyBorder="1" applyAlignment="1">
      <alignment horizontal="left" vertical="center" wrapText="1"/>
    </xf>
    <xf numFmtId="0" fontId="76" fillId="0" borderId="13" xfId="0" applyFont="1" applyFill="1" applyBorder="1" applyAlignment="1">
      <alignment horizontal="left" vertical="center"/>
    </xf>
    <xf numFmtId="0" fontId="76" fillId="0" borderId="14" xfId="0" applyFont="1" applyFill="1" applyBorder="1" applyAlignment="1">
      <alignment horizontal="left" vertical="center"/>
    </xf>
    <xf numFmtId="0" fontId="76" fillId="0" borderId="15" xfId="0" applyFont="1" applyFill="1" applyBorder="1" applyAlignment="1">
      <alignment horizontal="left" vertical="center" wrapText="1"/>
    </xf>
    <xf numFmtId="0" fontId="76" fillId="0" borderId="16" xfId="0" applyFont="1" applyFill="1" applyBorder="1" applyAlignment="1">
      <alignment vertical="center"/>
    </xf>
    <xf numFmtId="0" fontId="76" fillId="0" borderId="14" xfId="0" applyFont="1" applyFill="1" applyBorder="1" applyAlignment="1">
      <alignment horizontal="left" vertical="center" wrapText="1"/>
    </xf>
    <xf numFmtId="0" fontId="76" fillId="0" borderId="13" xfId="0" applyFont="1" applyFill="1" applyBorder="1" applyAlignment="1">
      <alignment horizontal="left" vertical="center" wrapText="1"/>
    </xf>
    <xf numFmtId="0" fontId="76" fillId="0" borderId="17" xfId="0" applyFont="1" applyFill="1" applyBorder="1" applyAlignment="1">
      <alignment horizontal="left" vertical="center" wrapText="1"/>
    </xf>
    <xf numFmtId="0" fontId="76" fillId="0" borderId="18" xfId="0" applyFont="1" applyFill="1" applyBorder="1" applyAlignment="1">
      <alignment horizontal="left" vertical="center"/>
    </xf>
    <xf numFmtId="0" fontId="78" fillId="0" borderId="0" xfId="0" applyFont="1" applyFill="1" applyAlignment="1">
      <alignment/>
    </xf>
    <xf numFmtId="0" fontId="76" fillId="0" borderId="11" xfId="0" applyFont="1" applyFill="1" applyBorder="1" applyAlignment="1">
      <alignment/>
    </xf>
    <xf numFmtId="0" fontId="74" fillId="0" borderId="19" xfId="0" applyFont="1" applyFill="1" applyBorder="1" applyAlignment="1">
      <alignment/>
    </xf>
    <xf numFmtId="0" fontId="74" fillId="0" borderId="20" xfId="0" applyFont="1" applyFill="1" applyBorder="1" applyAlignment="1">
      <alignment/>
    </xf>
    <xf numFmtId="0" fontId="74" fillId="0" borderId="21" xfId="0" applyFont="1" applyFill="1" applyBorder="1" applyAlignment="1">
      <alignment/>
    </xf>
    <xf numFmtId="0" fontId="74" fillId="0" borderId="22" xfId="0" applyFont="1" applyFill="1" applyBorder="1" applyAlignment="1">
      <alignment/>
    </xf>
    <xf numFmtId="0" fontId="74" fillId="0" borderId="23" xfId="0" applyFont="1" applyFill="1" applyBorder="1" applyAlignment="1">
      <alignment/>
    </xf>
    <xf numFmtId="0" fontId="74" fillId="0" borderId="16" xfId="0" applyFont="1" applyFill="1" applyBorder="1" applyAlignment="1">
      <alignment/>
    </xf>
    <xf numFmtId="0" fontId="79" fillId="0" borderId="15" xfId="0" applyFont="1" applyFill="1" applyBorder="1" applyAlignment="1" quotePrefix="1">
      <alignment vertical="center" wrapText="1"/>
    </xf>
    <xf numFmtId="0" fontId="74" fillId="0" borderId="20" xfId="0" applyFont="1" applyFill="1" applyBorder="1" applyAlignment="1">
      <alignment/>
    </xf>
    <xf numFmtId="0" fontId="76" fillId="0" borderId="15" xfId="0" applyFont="1" applyFill="1" applyBorder="1" applyAlignment="1">
      <alignment horizontal="center" vertical="center"/>
    </xf>
    <xf numFmtId="0" fontId="76" fillId="0" borderId="24" xfId="0" applyFont="1" applyFill="1" applyBorder="1" applyAlignment="1">
      <alignment/>
    </xf>
    <xf numFmtId="0" fontId="76" fillId="0" borderId="11" xfId="0" applyFont="1" applyFill="1" applyBorder="1" applyAlignment="1">
      <alignment/>
    </xf>
    <xf numFmtId="1" fontId="76" fillId="0" borderId="25" xfId="0" applyNumberFormat="1" applyFont="1" applyFill="1" applyBorder="1" applyAlignment="1">
      <alignment vertical="center"/>
    </xf>
    <xf numFmtId="0" fontId="74" fillId="0" borderId="16" xfId="0" applyFont="1" applyFill="1" applyBorder="1" applyAlignment="1">
      <alignment/>
    </xf>
    <xf numFmtId="0" fontId="74" fillId="0" borderId="22" xfId="0" applyFont="1" applyFill="1" applyBorder="1" applyAlignment="1">
      <alignment/>
    </xf>
    <xf numFmtId="0" fontId="74" fillId="0" borderId="26" xfId="0" applyFont="1" applyFill="1" applyBorder="1" applyAlignment="1">
      <alignment/>
    </xf>
    <xf numFmtId="0" fontId="76" fillId="0" borderId="27" xfId="0" applyFont="1" applyFill="1" applyBorder="1" applyAlignment="1">
      <alignment horizontal="left" vertical="center"/>
    </xf>
    <xf numFmtId="0" fontId="76" fillId="0" borderId="15" xfId="0" applyFont="1" applyFill="1" applyBorder="1" applyAlignment="1">
      <alignment horizontal="left" vertical="center"/>
    </xf>
    <xf numFmtId="0" fontId="79" fillId="0" borderId="15" xfId="0" applyFont="1" applyFill="1" applyBorder="1" applyAlignment="1">
      <alignment horizontal="center"/>
    </xf>
    <xf numFmtId="0" fontId="76" fillId="0" borderId="18" xfId="0" applyFont="1" applyFill="1" applyBorder="1" applyAlignment="1">
      <alignment horizontal="left" vertical="center" wrapText="1"/>
    </xf>
    <xf numFmtId="0" fontId="76" fillId="0" borderId="28" xfId="0" applyFont="1" applyFill="1" applyBorder="1" applyAlignment="1">
      <alignment horizontal="center" vertical="center"/>
    </xf>
    <xf numFmtId="0" fontId="78" fillId="0" borderId="29" xfId="0" applyFont="1" applyFill="1" applyBorder="1" applyAlignment="1">
      <alignment vertical="center"/>
    </xf>
    <xf numFmtId="0" fontId="78" fillId="0" borderId="30" xfId="0" applyFont="1" applyFill="1" applyBorder="1" applyAlignment="1">
      <alignment vertical="center"/>
    </xf>
    <xf numFmtId="0" fontId="76" fillId="0" borderId="25" xfId="0" applyFont="1" applyFill="1" applyBorder="1" applyAlignment="1">
      <alignment horizontal="left" vertical="center"/>
    </xf>
    <xf numFmtId="0" fontId="79" fillId="0" borderId="31" xfId="0" applyFont="1" applyFill="1" applyBorder="1" applyAlignment="1">
      <alignment horizontal="center"/>
    </xf>
    <xf numFmtId="0" fontId="76" fillId="0" borderId="32" xfId="0" applyFont="1" applyFill="1" applyBorder="1" applyAlignment="1">
      <alignment horizontal="left" vertical="center"/>
    </xf>
    <xf numFmtId="0" fontId="76" fillId="0" borderId="24" xfId="0" applyFont="1" applyFill="1" applyBorder="1" applyAlignment="1">
      <alignment horizontal="left" vertical="center"/>
    </xf>
    <xf numFmtId="0" fontId="76" fillId="0" borderId="11" xfId="0" applyFont="1" applyFill="1" applyBorder="1" applyAlignment="1">
      <alignment horizontal="left" vertical="center"/>
    </xf>
    <xf numFmtId="0" fontId="76" fillId="0" borderId="26"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22" xfId="0" applyFont="1" applyFill="1" applyBorder="1" applyAlignment="1">
      <alignment horizontal="left" vertical="center"/>
    </xf>
    <xf numFmtId="0" fontId="76" fillId="0" borderId="33" xfId="0" applyFont="1" applyFill="1" applyBorder="1" applyAlignment="1">
      <alignment horizontal="left" vertical="center"/>
    </xf>
    <xf numFmtId="0" fontId="76" fillId="0" borderId="34" xfId="0" applyFont="1" applyFill="1" applyBorder="1" applyAlignment="1">
      <alignment horizontal="left" vertical="center"/>
    </xf>
    <xf numFmtId="0" fontId="76" fillId="0" borderId="35" xfId="0" applyFont="1" applyFill="1" applyBorder="1" applyAlignment="1">
      <alignment horizontal="left" vertical="center"/>
    </xf>
    <xf numFmtId="0" fontId="76" fillId="0" borderId="23" xfId="0" applyFont="1" applyFill="1" applyBorder="1" applyAlignment="1">
      <alignment horizontal="left" vertical="center"/>
    </xf>
    <xf numFmtId="0" fontId="76" fillId="0" borderId="20" xfId="0" applyFont="1" applyFill="1" applyBorder="1" applyAlignment="1">
      <alignment horizontal="left" vertical="center"/>
    </xf>
    <xf numFmtId="0" fontId="76" fillId="0" borderId="16" xfId="0" applyFont="1" applyFill="1" applyBorder="1" applyAlignment="1">
      <alignment horizontal="left" vertical="center"/>
    </xf>
    <xf numFmtId="0" fontId="76" fillId="0" borderId="29" xfId="0" applyFont="1" applyFill="1" applyBorder="1" applyAlignment="1">
      <alignment horizontal="left" vertical="center"/>
    </xf>
    <xf numFmtId="0" fontId="76" fillId="0" borderId="21" xfId="0" applyFont="1" applyFill="1" applyBorder="1" applyAlignment="1">
      <alignment horizontal="left" vertical="center" wrapText="1"/>
    </xf>
    <xf numFmtId="0" fontId="76" fillId="0" borderId="23" xfId="0" applyFont="1" applyFill="1" applyBorder="1" applyAlignment="1">
      <alignment horizontal="left" vertical="center" wrapText="1"/>
    </xf>
    <xf numFmtId="0" fontId="76" fillId="0" borderId="11" xfId="0" applyFont="1" applyFill="1" applyBorder="1" applyAlignment="1">
      <alignment horizontal="left" vertical="center" wrapText="1"/>
    </xf>
    <xf numFmtId="0" fontId="76" fillId="0" borderId="26" xfId="0" applyFont="1" applyFill="1" applyBorder="1" applyAlignment="1">
      <alignment horizontal="left" vertical="center" wrapText="1"/>
    </xf>
    <xf numFmtId="1" fontId="76" fillId="0" borderId="21" xfId="0" applyNumberFormat="1" applyFont="1" applyFill="1" applyBorder="1" applyAlignment="1">
      <alignment horizontal="left" vertical="center"/>
    </xf>
    <xf numFmtId="1" fontId="76" fillId="0" borderId="19" xfId="0" applyNumberFormat="1" applyFont="1" applyFill="1" applyBorder="1" applyAlignment="1">
      <alignment horizontal="left" vertical="center"/>
    </xf>
    <xf numFmtId="1" fontId="76" fillId="0" borderId="22" xfId="0" applyNumberFormat="1" applyFont="1" applyFill="1" applyBorder="1" applyAlignment="1">
      <alignment horizontal="left" vertical="center"/>
    </xf>
    <xf numFmtId="1" fontId="76" fillId="0" borderId="32" xfId="0" applyNumberFormat="1" applyFont="1" applyFill="1" applyBorder="1" applyAlignment="1">
      <alignment horizontal="left" vertical="center"/>
    </xf>
    <xf numFmtId="1" fontId="76" fillId="0" borderId="25" xfId="0" applyNumberFormat="1" applyFont="1" applyFill="1" applyBorder="1" applyAlignment="1">
      <alignment horizontal="left" vertical="center"/>
    </xf>
    <xf numFmtId="1" fontId="76" fillId="0" borderId="29" xfId="0" applyNumberFormat="1" applyFont="1" applyFill="1" applyBorder="1" applyAlignment="1">
      <alignment horizontal="left" vertical="center" wrapText="1"/>
    </xf>
    <xf numFmtId="1" fontId="76" fillId="0" borderId="33" xfId="0" applyNumberFormat="1" applyFont="1" applyFill="1" applyBorder="1" applyAlignment="1">
      <alignment horizontal="left" vertical="center"/>
    </xf>
    <xf numFmtId="1" fontId="76" fillId="0" borderId="28" xfId="0" applyNumberFormat="1" applyFont="1" applyFill="1" applyBorder="1" applyAlignment="1">
      <alignment horizontal="left" vertical="center"/>
    </xf>
    <xf numFmtId="1" fontId="76" fillId="0" borderId="10" xfId="0" applyNumberFormat="1" applyFont="1" applyFill="1" applyBorder="1" applyAlignment="1">
      <alignment horizontal="left" vertical="center"/>
    </xf>
    <xf numFmtId="1" fontId="76" fillId="0" borderId="29" xfId="0" applyNumberFormat="1" applyFont="1" applyFill="1" applyBorder="1" applyAlignment="1">
      <alignment horizontal="left" vertical="center"/>
    </xf>
    <xf numFmtId="1" fontId="76" fillId="0" borderId="36" xfId="0" applyNumberFormat="1" applyFont="1" applyFill="1" applyBorder="1" applyAlignment="1">
      <alignment horizontal="left" vertical="center"/>
    </xf>
    <xf numFmtId="1" fontId="76" fillId="0" borderId="23" xfId="0" applyNumberFormat="1" applyFont="1" applyFill="1" applyBorder="1" applyAlignment="1">
      <alignment horizontal="left" vertical="center"/>
    </xf>
    <xf numFmtId="1" fontId="76" fillId="0" borderId="20" xfId="0" applyNumberFormat="1" applyFont="1" applyFill="1" applyBorder="1" applyAlignment="1">
      <alignment horizontal="left" vertical="center"/>
    </xf>
    <xf numFmtId="1" fontId="76" fillId="0" borderId="16" xfId="0" applyNumberFormat="1" applyFont="1" applyFill="1" applyBorder="1" applyAlignment="1">
      <alignment horizontal="left" vertical="center"/>
    </xf>
    <xf numFmtId="1" fontId="76" fillId="0" borderId="24" xfId="0" applyNumberFormat="1" applyFont="1" applyFill="1" applyBorder="1" applyAlignment="1">
      <alignment horizontal="left" vertical="center"/>
    </xf>
    <xf numFmtId="1" fontId="76" fillId="0" borderId="11" xfId="0" applyNumberFormat="1" applyFont="1" applyFill="1" applyBorder="1" applyAlignment="1">
      <alignment horizontal="left" vertical="center"/>
    </xf>
    <xf numFmtId="1" fontId="76" fillId="0" borderId="26" xfId="0" applyNumberFormat="1" applyFont="1" applyFill="1" applyBorder="1" applyAlignment="1">
      <alignment horizontal="left" vertical="center"/>
    </xf>
    <xf numFmtId="1" fontId="77" fillId="0" borderId="23" xfId="0" applyNumberFormat="1" applyFont="1" applyFill="1" applyBorder="1" applyAlignment="1">
      <alignment horizontal="left" vertical="center"/>
    </xf>
    <xf numFmtId="1" fontId="77" fillId="0" borderId="21" xfId="0" applyNumberFormat="1" applyFont="1" applyFill="1" applyBorder="1" applyAlignment="1">
      <alignment horizontal="left" vertical="center"/>
    </xf>
    <xf numFmtId="1" fontId="77" fillId="0" borderId="24" xfId="0" applyNumberFormat="1" applyFont="1" applyFill="1" applyBorder="1" applyAlignment="1">
      <alignment horizontal="left" vertical="center"/>
    </xf>
    <xf numFmtId="0" fontId="74" fillId="0" borderId="37"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6" fillId="0" borderId="37" xfId="0" applyFont="1" applyFill="1" applyBorder="1" applyAlignment="1">
      <alignment horizontal="left" vertical="center"/>
    </xf>
    <xf numFmtId="0" fontId="76" fillId="0" borderId="10" xfId="0" applyFont="1" applyFill="1" applyBorder="1" applyAlignment="1">
      <alignment horizontal="left" vertical="center"/>
    </xf>
    <xf numFmtId="0" fontId="76" fillId="0" borderId="28" xfId="0" applyFont="1" applyFill="1" applyBorder="1" applyAlignment="1">
      <alignment horizontal="left" vertical="center"/>
    </xf>
    <xf numFmtId="0" fontId="76" fillId="0" borderId="24" xfId="0" applyFont="1" applyFill="1" applyBorder="1" applyAlignment="1">
      <alignment horizontal="center" vertical="center"/>
    </xf>
    <xf numFmtId="0" fontId="76" fillId="0" borderId="25"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33" xfId="0" applyFont="1" applyFill="1" applyBorder="1" applyAlignment="1">
      <alignment horizontal="center" vertical="center"/>
    </xf>
    <xf numFmtId="1" fontId="76" fillId="0" borderId="26" xfId="0" applyNumberFormat="1" applyFont="1" applyFill="1" applyBorder="1" applyAlignment="1">
      <alignment horizontal="left" vertical="center" wrapText="1"/>
    </xf>
    <xf numFmtId="1" fontId="76" fillId="0" borderId="22" xfId="0" applyNumberFormat="1" applyFont="1" applyFill="1" applyBorder="1" applyAlignment="1">
      <alignment horizontal="left" vertical="center" wrapText="1"/>
    </xf>
    <xf numFmtId="0" fontId="76" fillId="0" borderId="11" xfId="0" applyFont="1" applyFill="1" applyBorder="1" applyAlignment="1">
      <alignment vertical="center"/>
    </xf>
    <xf numFmtId="1" fontId="76" fillId="0" borderId="24" xfId="0" applyNumberFormat="1" applyFont="1" applyFill="1" applyBorder="1" applyAlignment="1">
      <alignment horizontal="left"/>
    </xf>
    <xf numFmtId="1" fontId="76" fillId="0" borderId="26" xfId="0" applyNumberFormat="1" applyFont="1" applyFill="1" applyBorder="1" applyAlignment="1">
      <alignment horizontal="left"/>
    </xf>
    <xf numFmtId="0" fontId="76" fillId="0" borderId="11" xfId="0" applyFont="1" applyFill="1" applyBorder="1" applyAlignment="1">
      <alignment horizontal="left" wrapText="1"/>
    </xf>
    <xf numFmtId="0" fontId="76" fillId="0" borderId="19" xfId="0" applyFont="1" applyFill="1" applyBorder="1" applyAlignment="1">
      <alignment horizontal="left"/>
    </xf>
    <xf numFmtId="0" fontId="76" fillId="0" borderId="20" xfId="0" applyFont="1" applyFill="1" applyBorder="1" applyAlignment="1">
      <alignment horizontal="left"/>
    </xf>
    <xf numFmtId="0" fontId="76" fillId="0" borderId="11" xfId="0" applyFont="1" applyFill="1" applyBorder="1" applyAlignment="1">
      <alignment horizontal="left"/>
    </xf>
    <xf numFmtId="0" fontId="76" fillId="0" borderId="38" xfId="0" applyFont="1" applyFill="1" applyBorder="1" applyAlignment="1">
      <alignment horizontal="left" vertical="center"/>
    </xf>
    <xf numFmtId="0" fontId="76" fillId="0" borderId="24" xfId="0" applyFont="1" applyFill="1" applyBorder="1" applyAlignment="1">
      <alignment horizontal="left" vertical="center"/>
    </xf>
    <xf numFmtId="0" fontId="76" fillId="0" borderId="11" xfId="0" applyFont="1" applyFill="1" applyBorder="1" applyAlignment="1">
      <alignment horizontal="left" vertical="center"/>
    </xf>
    <xf numFmtId="0" fontId="76" fillId="0" borderId="26" xfId="0" applyFont="1" applyFill="1" applyBorder="1" applyAlignment="1">
      <alignment horizontal="left" vertical="center"/>
    </xf>
    <xf numFmtId="0" fontId="76" fillId="0" borderId="39" xfId="0" applyFont="1" applyFill="1" applyBorder="1" applyAlignment="1">
      <alignment horizontal="left" vertical="center"/>
    </xf>
    <xf numFmtId="0" fontId="79" fillId="0" borderId="31" xfId="0" applyFont="1" applyFill="1" applyBorder="1" applyAlignment="1">
      <alignment horizontal="center"/>
    </xf>
    <xf numFmtId="0" fontId="79" fillId="0" borderId="30" xfId="0" applyFont="1" applyFill="1" applyBorder="1" applyAlignment="1">
      <alignment horizontal="center"/>
    </xf>
    <xf numFmtId="0" fontId="75" fillId="0" borderId="40" xfId="0" applyFont="1" applyFill="1" applyBorder="1" applyAlignment="1">
      <alignment horizontal="center" vertical="center" textRotation="90" wrapText="1"/>
    </xf>
    <xf numFmtId="0" fontId="76" fillId="0" borderId="21" xfId="0" applyFont="1" applyFill="1" applyBorder="1" applyAlignment="1">
      <alignment horizontal="left" vertical="center" wrapText="1"/>
    </xf>
    <xf numFmtId="0" fontId="76" fillId="0" borderId="22" xfId="0" applyFont="1" applyFill="1" applyBorder="1" applyAlignment="1">
      <alignment horizontal="left" vertical="center" wrapText="1"/>
    </xf>
    <xf numFmtId="0" fontId="76" fillId="0" borderId="23"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29" xfId="0" applyFont="1" applyFill="1" applyBorder="1" applyAlignment="1">
      <alignment horizontal="left" vertical="center" wrapText="1"/>
    </xf>
    <xf numFmtId="0" fontId="76" fillId="0" borderId="29"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22" xfId="0" applyFont="1" applyFill="1" applyBorder="1" applyAlignment="1">
      <alignment horizontal="left" vertical="center"/>
    </xf>
    <xf numFmtId="0" fontId="76" fillId="0" borderId="41" xfId="0" applyFont="1" applyFill="1" applyBorder="1" applyAlignment="1">
      <alignment horizontal="left" vertical="center"/>
    </xf>
    <xf numFmtId="0" fontId="76" fillId="0" borderId="23" xfId="0" applyFont="1" applyFill="1" applyBorder="1" applyAlignment="1">
      <alignment horizontal="left" vertical="center"/>
    </xf>
    <xf numFmtId="0" fontId="76" fillId="0" borderId="20" xfId="0" applyFont="1" applyFill="1" applyBorder="1" applyAlignment="1">
      <alignment horizontal="left" vertical="center"/>
    </xf>
    <xf numFmtId="0" fontId="76" fillId="0" borderId="16" xfId="0" applyFont="1" applyFill="1" applyBorder="1" applyAlignment="1">
      <alignment horizontal="left" vertical="center"/>
    </xf>
    <xf numFmtId="0" fontId="76" fillId="0" borderId="42" xfId="0" applyFont="1" applyFill="1" applyBorder="1" applyAlignment="1">
      <alignment horizontal="left" vertical="center"/>
    </xf>
    <xf numFmtId="0" fontId="76" fillId="0" borderId="43" xfId="0" applyFont="1" applyFill="1" applyBorder="1" applyAlignment="1">
      <alignment horizontal="left" vertical="center"/>
    </xf>
    <xf numFmtId="0" fontId="76" fillId="0" borderId="27" xfId="0" applyFont="1" applyFill="1" applyBorder="1" applyAlignment="1">
      <alignment horizontal="left" vertical="center" wrapText="1"/>
    </xf>
    <xf numFmtId="0" fontId="76" fillId="0" borderId="26" xfId="0" applyFont="1" applyFill="1" applyBorder="1" applyAlignment="1">
      <alignment horizontal="left" vertical="center" wrapText="1"/>
    </xf>
    <xf numFmtId="1" fontId="76" fillId="0" borderId="33" xfId="0" applyNumberFormat="1" applyFont="1" applyFill="1" applyBorder="1" applyAlignment="1">
      <alignment horizontal="left" vertical="center"/>
    </xf>
    <xf numFmtId="1" fontId="76" fillId="0" borderId="21" xfId="0" applyNumberFormat="1" applyFont="1" applyFill="1" applyBorder="1" applyAlignment="1">
      <alignment horizontal="left" vertical="center"/>
    </xf>
    <xf numFmtId="1" fontId="76" fillId="0" borderId="22" xfId="0" applyNumberFormat="1" applyFont="1" applyFill="1" applyBorder="1" applyAlignment="1">
      <alignment horizontal="left" vertical="center"/>
    </xf>
    <xf numFmtId="1" fontId="76" fillId="0" borderId="23" xfId="0" applyNumberFormat="1" applyFont="1" applyFill="1" applyBorder="1" applyAlignment="1">
      <alignment horizontal="left" vertical="center"/>
    </xf>
    <xf numFmtId="1" fontId="76" fillId="0" borderId="24" xfId="0" applyNumberFormat="1" applyFont="1" applyFill="1" applyBorder="1" applyAlignment="1">
      <alignment horizontal="left" vertical="center"/>
    </xf>
    <xf numFmtId="1" fontId="76" fillId="0" borderId="26" xfId="0" applyNumberFormat="1" applyFont="1" applyFill="1" applyBorder="1" applyAlignment="1">
      <alignment horizontal="left" vertical="center"/>
    </xf>
    <xf numFmtId="0" fontId="76" fillId="0" borderId="44" xfId="0" applyFont="1" applyFill="1" applyBorder="1" applyAlignment="1">
      <alignment horizontal="left" vertical="center"/>
    </xf>
    <xf numFmtId="0" fontId="74" fillId="0" borderId="20" xfId="0" applyFont="1" applyFill="1" applyBorder="1" applyAlignment="1">
      <alignment horizontal="left" vertical="center" wrapText="1"/>
    </xf>
    <xf numFmtId="0" fontId="76" fillId="0" borderId="45" xfId="0" applyFont="1" applyFill="1" applyBorder="1" applyAlignment="1">
      <alignment horizontal="left" vertical="center"/>
    </xf>
    <xf numFmtId="0" fontId="76" fillId="0" borderId="46" xfId="0" applyFont="1" applyFill="1" applyBorder="1" applyAlignment="1">
      <alignment horizontal="left" vertical="center"/>
    </xf>
    <xf numFmtId="0" fontId="76" fillId="0" borderId="47" xfId="0" applyFont="1" applyFill="1" applyBorder="1" applyAlignment="1">
      <alignment horizontal="left" vertical="center"/>
    </xf>
    <xf numFmtId="0" fontId="79" fillId="0" borderId="15" xfId="0" applyFont="1" applyFill="1" applyBorder="1" applyAlignment="1">
      <alignment horizontal="center" vertical="center" wrapText="1"/>
    </xf>
    <xf numFmtId="0" fontId="76" fillId="0" borderId="21" xfId="0" applyFont="1" applyFill="1" applyBorder="1" applyAlignment="1">
      <alignment horizontal="center" vertical="center"/>
    </xf>
    <xf numFmtId="0" fontId="76" fillId="0" borderId="23" xfId="0" applyFont="1" applyFill="1" applyBorder="1" applyAlignment="1">
      <alignment horizontal="center" vertical="center"/>
    </xf>
    <xf numFmtId="0" fontId="76" fillId="0" borderId="24" xfId="0" applyFont="1" applyFill="1" applyBorder="1" applyAlignment="1">
      <alignment vertical="center"/>
    </xf>
    <xf numFmtId="0" fontId="76" fillId="0" borderId="11" xfId="0" applyFont="1" applyFill="1" applyBorder="1" applyAlignment="1">
      <alignment vertical="center"/>
    </xf>
    <xf numFmtId="0" fontId="76" fillId="0" borderId="26" xfId="0" applyFont="1" applyFill="1" applyBorder="1" applyAlignment="1">
      <alignment vertical="center"/>
    </xf>
    <xf numFmtId="0" fontId="76" fillId="0" borderId="21" xfId="0" applyFont="1" applyFill="1" applyBorder="1" applyAlignment="1">
      <alignment vertical="center"/>
    </xf>
    <xf numFmtId="0" fontId="76" fillId="0" borderId="19" xfId="0" applyFont="1" applyFill="1" applyBorder="1" applyAlignment="1">
      <alignment vertical="center"/>
    </xf>
    <xf numFmtId="0" fontId="76" fillId="0" borderId="22" xfId="0" applyFont="1" applyFill="1" applyBorder="1" applyAlignment="1">
      <alignment vertical="center"/>
    </xf>
    <xf numFmtId="0" fontId="76" fillId="0" borderId="23" xfId="0" applyFont="1" applyFill="1" applyBorder="1" applyAlignment="1">
      <alignment vertical="center"/>
    </xf>
    <xf numFmtId="0" fontId="76" fillId="0" borderId="20" xfId="0" applyFont="1" applyFill="1" applyBorder="1" applyAlignment="1">
      <alignment vertical="center"/>
    </xf>
    <xf numFmtId="0" fontId="76" fillId="0" borderId="48" xfId="0" applyFont="1" applyFill="1" applyBorder="1" applyAlignment="1">
      <alignment horizontal="center" vertical="center" wrapText="1"/>
    </xf>
    <xf numFmtId="0" fontId="76" fillId="0" borderId="49" xfId="0" applyFont="1" applyFill="1" applyBorder="1" applyAlignment="1">
      <alignment horizontal="center" vertical="center" wrapText="1"/>
    </xf>
    <xf numFmtId="0" fontId="76" fillId="0" borderId="20" xfId="0" applyFont="1" applyFill="1" applyBorder="1" applyAlignment="1">
      <alignment horizontal="left"/>
    </xf>
    <xf numFmtId="0" fontId="76" fillId="0" borderId="50" xfId="0" applyFont="1" applyFill="1" applyBorder="1" applyAlignment="1">
      <alignment horizontal="left" vertical="center"/>
    </xf>
    <xf numFmtId="1" fontId="76" fillId="0" borderId="11" xfId="0" applyNumberFormat="1" applyFont="1" applyFill="1" applyBorder="1" applyAlignment="1">
      <alignment vertical="center"/>
    </xf>
    <xf numFmtId="1" fontId="76" fillId="0" borderId="10" xfId="0" applyNumberFormat="1" applyFont="1" applyFill="1" applyBorder="1" applyAlignment="1">
      <alignment vertical="center"/>
    </xf>
    <xf numFmtId="0" fontId="76" fillId="0" borderId="51" xfId="0" applyFont="1" applyFill="1" applyBorder="1" applyAlignment="1">
      <alignment horizontal="left" vertical="center"/>
    </xf>
    <xf numFmtId="0" fontId="76" fillId="0" borderId="52" xfId="0" applyFont="1" applyFill="1" applyBorder="1" applyAlignment="1">
      <alignment horizontal="left" vertical="center"/>
    </xf>
    <xf numFmtId="0" fontId="76" fillId="0" borderId="53" xfId="0" applyFont="1" applyFill="1" applyBorder="1" applyAlignment="1">
      <alignment horizontal="left" vertical="center"/>
    </xf>
    <xf numFmtId="1" fontId="76" fillId="0" borderId="50" xfId="0" applyNumberFormat="1" applyFont="1" applyFill="1" applyBorder="1" applyAlignment="1">
      <alignment horizontal="left" vertical="center"/>
    </xf>
    <xf numFmtId="0" fontId="79" fillId="0" borderId="29" xfId="0" applyFont="1" applyFill="1" applyBorder="1" applyAlignment="1">
      <alignment vertical="center" wrapText="1"/>
    </xf>
    <xf numFmtId="0" fontId="78" fillId="0" borderId="54" xfId="0" applyFont="1" applyFill="1" applyBorder="1" applyAlignment="1">
      <alignment vertical="center" wrapText="1"/>
    </xf>
    <xf numFmtId="1" fontId="76" fillId="0" borderId="23" xfId="0" applyNumberFormat="1" applyFont="1" applyFill="1" applyBorder="1" applyAlignment="1">
      <alignment horizontal="left"/>
    </xf>
    <xf numFmtId="1" fontId="76" fillId="0" borderId="16" xfId="0" applyNumberFormat="1" applyFont="1" applyFill="1" applyBorder="1" applyAlignment="1">
      <alignment horizontal="left"/>
    </xf>
    <xf numFmtId="1" fontId="76" fillId="0" borderId="28" xfId="0" applyNumberFormat="1" applyFont="1" applyFill="1" applyBorder="1" applyAlignment="1">
      <alignment horizontal="left"/>
    </xf>
    <xf numFmtId="1" fontId="76" fillId="0" borderId="27" xfId="0" applyNumberFormat="1" applyFont="1" applyFill="1" applyBorder="1" applyAlignment="1">
      <alignment horizontal="left"/>
    </xf>
    <xf numFmtId="1" fontId="77" fillId="0" borderId="19" xfId="0" applyNumberFormat="1" applyFont="1" applyFill="1" applyBorder="1" applyAlignment="1">
      <alignment vertical="center" wrapText="1"/>
    </xf>
    <xf numFmtId="1" fontId="77" fillId="0" borderId="11" xfId="0" applyNumberFormat="1" applyFont="1" applyFill="1" applyBorder="1" applyAlignment="1">
      <alignment vertical="center" wrapText="1"/>
    </xf>
    <xf numFmtId="1" fontId="77" fillId="0" borderId="21" xfId="0" applyNumberFormat="1" applyFont="1" applyFill="1" applyBorder="1" applyAlignment="1">
      <alignment vertical="center"/>
    </xf>
    <xf numFmtId="1" fontId="77" fillId="0" borderId="24" xfId="0" applyNumberFormat="1" applyFont="1" applyFill="1" applyBorder="1" applyAlignment="1">
      <alignment vertical="center"/>
    </xf>
    <xf numFmtId="1" fontId="77" fillId="0" borderId="55" xfId="0" applyNumberFormat="1" applyFont="1" applyFill="1" applyBorder="1" applyAlignment="1">
      <alignment vertical="center" wrapText="1"/>
    </xf>
    <xf numFmtId="1" fontId="77" fillId="0" borderId="56" xfId="0" applyNumberFormat="1" applyFont="1" applyFill="1" applyBorder="1" applyAlignment="1">
      <alignment vertical="center" wrapText="1"/>
    </xf>
    <xf numFmtId="0" fontId="77" fillId="0" borderId="19" xfId="0" applyFont="1" applyFill="1" applyBorder="1" applyAlignment="1">
      <alignment vertical="center" wrapText="1"/>
    </xf>
    <xf numFmtId="1" fontId="77" fillId="0" borderId="32" xfId="0" applyNumberFormat="1" applyFont="1" applyFill="1" applyBorder="1" applyAlignment="1">
      <alignment vertical="center"/>
    </xf>
    <xf numFmtId="1" fontId="77" fillId="0" borderId="33" xfId="0" applyNumberFormat="1" applyFont="1" applyFill="1" applyBorder="1" applyAlignment="1">
      <alignment vertical="center"/>
    </xf>
    <xf numFmtId="0" fontId="77" fillId="0" borderId="21" xfId="0" applyFont="1" applyFill="1" applyBorder="1" applyAlignment="1">
      <alignment vertical="center"/>
    </xf>
    <xf numFmtId="0" fontId="76" fillId="0" borderId="14" xfId="0" applyFont="1" applyFill="1" applyBorder="1" applyAlignment="1">
      <alignment horizontal="center" vertical="center" wrapText="1"/>
    </xf>
    <xf numFmtId="1" fontId="77" fillId="0" borderId="23" xfId="0" applyNumberFormat="1" applyFont="1" applyFill="1" applyBorder="1" applyAlignment="1">
      <alignment vertical="center"/>
    </xf>
    <xf numFmtId="1" fontId="77" fillId="0" borderId="20" xfId="0" applyNumberFormat="1" applyFont="1" applyFill="1" applyBorder="1" applyAlignment="1">
      <alignment vertical="center" wrapText="1"/>
    </xf>
    <xf numFmtId="0" fontId="77" fillId="0" borderId="23" xfId="0" applyFont="1" applyFill="1" applyBorder="1" applyAlignment="1">
      <alignment vertical="center"/>
    </xf>
    <xf numFmtId="0" fontId="77" fillId="0" borderId="20" xfId="0" applyFont="1" applyFill="1" applyBorder="1" applyAlignment="1">
      <alignment vertical="center" wrapText="1"/>
    </xf>
    <xf numFmtId="0" fontId="77" fillId="0" borderId="46" xfId="0" applyFont="1" applyFill="1" applyBorder="1" applyAlignment="1">
      <alignment vertical="center"/>
    </xf>
    <xf numFmtId="0" fontId="77" fillId="0" borderId="47" xfId="0" applyFont="1" applyFill="1" applyBorder="1" applyAlignment="1">
      <alignment vertical="center"/>
    </xf>
    <xf numFmtId="0" fontId="77" fillId="0" borderId="57" xfId="0" applyFont="1" applyFill="1" applyBorder="1" applyAlignment="1">
      <alignment vertical="center"/>
    </xf>
    <xf numFmtId="1" fontId="77" fillId="0" borderId="46" xfId="0" applyNumberFormat="1" applyFont="1" applyFill="1" applyBorder="1" applyAlignment="1">
      <alignment vertical="center"/>
    </xf>
    <xf numFmtId="1" fontId="77" fillId="0" borderId="47" xfId="0" applyNumberFormat="1" applyFont="1" applyFill="1" applyBorder="1" applyAlignment="1">
      <alignment vertical="center"/>
    </xf>
    <xf numFmtId="1" fontId="77" fillId="0" borderId="57" xfId="0" applyNumberFormat="1" applyFont="1" applyFill="1" applyBorder="1" applyAlignment="1">
      <alignment vertical="center"/>
    </xf>
    <xf numFmtId="1" fontId="77" fillId="0" borderId="45" xfId="0" applyNumberFormat="1" applyFont="1" applyFill="1" applyBorder="1" applyAlignment="1">
      <alignment vertical="center"/>
    </xf>
    <xf numFmtId="0" fontId="76" fillId="0" borderId="35" xfId="0" applyFont="1" applyFill="1" applyBorder="1" applyAlignment="1">
      <alignment horizontal="center" vertical="center"/>
    </xf>
    <xf numFmtId="0" fontId="76" fillId="0" borderId="14"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51" xfId="0" applyFont="1" applyFill="1" applyBorder="1" applyAlignment="1">
      <alignment horizontal="center" vertical="center"/>
    </xf>
    <xf numFmtId="0" fontId="76" fillId="0" borderId="52" xfId="0" applyFont="1" applyFill="1" applyBorder="1" applyAlignment="1">
      <alignment horizontal="center" vertical="center"/>
    </xf>
    <xf numFmtId="0" fontId="76" fillId="0" borderId="18" xfId="0" applyFont="1" applyFill="1" applyBorder="1" applyAlignment="1">
      <alignment horizontal="center" vertical="center" wrapText="1"/>
    </xf>
    <xf numFmtId="0" fontId="76" fillId="0" borderId="52" xfId="0" applyFont="1" applyFill="1" applyBorder="1" applyAlignment="1">
      <alignment horizontal="center" vertical="center" wrapText="1"/>
    </xf>
    <xf numFmtId="0" fontId="76" fillId="0" borderId="58" xfId="0" applyFont="1" applyFill="1" applyBorder="1" applyAlignment="1">
      <alignment horizontal="center" vertical="center"/>
    </xf>
    <xf numFmtId="0" fontId="76" fillId="0" borderId="21" xfId="0" applyFont="1" applyFill="1" applyBorder="1" applyAlignment="1">
      <alignment horizontal="left" vertical="center"/>
    </xf>
    <xf numFmtId="0" fontId="76" fillId="0" borderId="23" xfId="0" applyFont="1" applyFill="1" applyBorder="1" applyAlignment="1">
      <alignment horizontal="left" vertical="center"/>
    </xf>
    <xf numFmtId="0" fontId="79" fillId="0" borderId="29" xfId="0" applyFont="1" applyFill="1" applyBorder="1" applyAlignment="1">
      <alignment horizontal="center" vertical="center" wrapText="1"/>
    </xf>
    <xf numFmtId="0" fontId="76" fillId="0" borderId="38" xfId="0" applyFont="1" applyFill="1" applyBorder="1" applyAlignment="1">
      <alignment horizontal="left" vertical="center"/>
    </xf>
    <xf numFmtId="0" fontId="76" fillId="0" borderId="19" xfId="0" applyFont="1" applyFill="1" applyBorder="1" applyAlignment="1">
      <alignment horizontal="left" vertical="center"/>
    </xf>
    <xf numFmtId="0" fontId="79" fillId="0" borderId="31" xfId="0" applyFont="1" applyFill="1" applyBorder="1" applyAlignment="1">
      <alignment horizontal="center"/>
    </xf>
    <xf numFmtId="0" fontId="76" fillId="0" borderId="20" xfId="0" applyFont="1" applyFill="1" applyBorder="1" applyAlignment="1">
      <alignment horizontal="left" vertical="center"/>
    </xf>
    <xf numFmtId="0" fontId="79" fillId="0" borderId="31" xfId="0" applyFont="1" applyFill="1" applyBorder="1" applyAlignment="1">
      <alignment horizontal="center" vertical="center"/>
    </xf>
    <xf numFmtId="0" fontId="79" fillId="0" borderId="11" xfId="0" applyFont="1" applyFill="1" applyBorder="1" applyAlignment="1">
      <alignment horizontal="center"/>
    </xf>
    <xf numFmtId="1" fontId="76" fillId="0" borderId="38" xfId="0" applyNumberFormat="1" applyFont="1" applyFill="1" applyBorder="1" applyAlignment="1">
      <alignment horizontal="left" vertical="center"/>
    </xf>
    <xf numFmtId="1" fontId="76" fillId="0" borderId="39" xfId="0" applyNumberFormat="1" applyFont="1" applyFill="1" applyBorder="1" applyAlignment="1">
      <alignment horizontal="left" vertical="center"/>
    </xf>
    <xf numFmtId="0" fontId="76" fillId="0" borderId="24" xfId="0" applyFont="1" applyFill="1" applyBorder="1" applyAlignment="1">
      <alignment vertical="center"/>
    </xf>
    <xf numFmtId="0" fontId="76" fillId="0" borderId="11" xfId="0" applyFont="1" applyFill="1" applyBorder="1" applyAlignment="1">
      <alignment vertical="center"/>
    </xf>
    <xf numFmtId="0" fontId="76" fillId="0" borderId="23" xfId="0" applyFont="1" applyFill="1" applyBorder="1" applyAlignment="1">
      <alignment vertical="center"/>
    </xf>
    <xf numFmtId="0" fontId="76" fillId="0" borderId="20" xfId="0" applyFont="1" applyFill="1" applyBorder="1" applyAlignment="1">
      <alignment vertical="center"/>
    </xf>
    <xf numFmtId="0" fontId="76" fillId="0" borderId="21" xfId="0" applyFont="1" applyFill="1" applyBorder="1" applyAlignment="1">
      <alignment vertical="center"/>
    </xf>
    <xf numFmtId="0" fontId="76" fillId="0" borderId="19" xfId="0" applyFont="1" applyFill="1" applyBorder="1" applyAlignment="1">
      <alignment vertical="center"/>
    </xf>
    <xf numFmtId="0" fontId="76" fillId="0" borderId="21" xfId="0" applyFont="1" applyFill="1" applyBorder="1" applyAlignment="1">
      <alignment horizontal="center"/>
    </xf>
    <xf numFmtId="0" fontId="76" fillId="0" borderId="29" xfId="0" applyFont="1" applyFill="1" applyBorder="1" applyAlignment="1">
      <alignment horizontal="center" vertical="center"/>
    </xf>
    <xf numFmtId="0" fontId="76" fillId="0" borderId="23" xfId="0" applyFont="1" applyFill="1" applyBorder="1" applyAlignment="1">
      <alignment horizontal="center"/>
    </xf>
    <xf numFmtId="0" fontId="76" fillId="0" borderId="24" xfId="0" applyFont="1" applyFill="1" applyBorder="1" applyAlignment="1">
      <alignment horizontal="center"/>
    </xf>
    <xf numFmtId="0" fontId="76" fillId="0" borderId="28" xfId="0" applyFont="1" applyFill="1" applyBorder="1" applyAlignment="1">
      <alignment horizontal="center"/>
    </xf>
    <xf numFmtId="0" fontId="76" fillId="0" borderId="13" xfId="0" applyFont="1" applyFill="1" applyBorder="1" applyAlignment="1">
      <alignment horizontal="center"/>
    </xf>
    <xf numFmtId="0" fontId="76" fillId="0" borderId="24"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4" fillId="0" borderId="19" xfId="0" applyFont="1" applyFill="1" applyBorder="1" applyAlignment="1">
      <alignment vertical="center"/>
    </xf>
    <xf numFmtId="0" fontId="74" fillId="0" borderId="22" xfId="0" applyFont="1" applyFill="1" applyBorder="1" applyAlignment="1">
      <alignment vertical="center"/>
    </xf>
    <xf numFmtId="0" fontId="80" fillId="0" borderId="29" xfId="0" applyFont="1" applyFill="1" applyBorder="1" applyAlignment="1">
      <alignment horizontal="center" vertical="center" wrapText="1"/>
    </xf>
    <xf numFmtId="0" fontId="76" fillId="0" borderId="21" xfId="54" applyFont="1" applyFill="1" applyBorder="1" applyAlignment="1">
      <alignment vertical="center"/>
      <protection/>
    </xf>
    <xf numFmtId="0" fontId="76" fillId="0" borderId="28" xfId="54" applyFont="1" applyFill="1" applyBorder="1" applyAlignment="1">
      <alignment vertical="center"/>
      <protection/>
    </xf>
    <xf numFmtId="0" fontId="76" fillId="0" borderId="24" xfId="54" applyFont="1" applyFill="1" applyBorder="1" applyAlignment="1">
      <alignment vertical="center"/>
      <protection/>
    </xf>
    <xf numFmtId="0" fontId="76" fillId="0" borderId="23" xfId="54" applyFont="1" applyFill="1" applyBorder="1" applyAlignment="1">
      <alignment vertical="center"/>
      <protection/>
    </xf>
    <xf numFmtId="0" fontId="76" fillId="0" borderId="21" xfId="54" applyFont="1" applyFill="1" applyBorder="1" applyAlignment="1">
      <alignment vertical="center" wrapText="1"/>
      <protection/>
    </xf>
    <xf numFmtId="0" fontId="76" fillId="0" borderId="24" xfId="54" applyFont="1" applyFill="1" applyBorder="1" applyAlignment="1">
      <alignment vertical="center" wrapText="1"/>
      <protection/>
    </xf>
    <xf numFmtId="0" fontId="81" fillId="33" borderId="59" xfId="0" applyFont="1" applyFill="1" applyBorder="1" applyAlignment="1">
      <alignment horizontal="center"/>
    </xf>
    <xf numFmtId="0" fontId="76" fillId="0" borderId="60" xfId="0" applyFont="1" applyFill="1" applyBorder="1" applyAlignment="1">
      <alignment horizontal="left" vertical="center"/>
    </xf>
    <xf numFmtId="0" fontId="76" fillId="0" borderId="15" xfId="0" applyFont="1" applyFill="1" applyBorder="1" applyAlignment="1">
      <alignment horizontal="center" vertical="center" wrapText="1"/>
    </xf>
    <xf numFmtId="0" fontId="76" fillId="0" borderId="60" xfId="0" applyFont="1" applyFill="1" applyBorder="1" applyAlignment="1">
      <alignment vertical="center"/>
    </xf>
    <xf numFmtId="0" fontId="76" fillId="0" borderId="12" xfId="0" applyFont="1" applyFill="1" applyBorder="1" applyAlignment="1">
      <alignment vertical="center"/>
    </xf>
    <xf numFmtId="0" fontId="76" fillId="0" borderId="12" xfId="0" applyFont="1" applyFill="1" applyBorder="1" applyAlignment="1">
      <alignment horizontal="left" vertical="center"/>
    </xf>
    <xf numFmtId="0" fontId="76" fillId="0" borderId="46" xfId="0" applyFont="1" applyFill="1" applyBorder="1" applyAlignment="1">
      <alignment vertical="center"/>
    </xf>
    <xf numFmtId="0" fontId="76" fillId="0" borderId="45" xfId="0" applyFont="1" applyFill="1" applyBorder="1" applyAlignment="1">
      <alignment vertical="center"/>
    </xf>
    <xf numFmtId="0" fontId="76" fillId="0" borderId="61" xfId="0" applyFont="1" applyFill="1" applyBorder="1" applyAlignment="1">
      <alignment horizontal="left" vertical="center"/>
    </xf>
    <xf numFmtId="0" fontId="76" fillId="0" borderId="62" xfId="0" applyFont="1" applyFill="1" applyBorder="1" applyAlignment="1">
      <alignment horizontal="left" vertical="center"/>
    </xf>
    <xf numFmtId="0" fontId="76" fillId="0" borderId="19" xfId="0" applyFont="1" applyFill="1" applyBorder="1" applyAlignment="1">
      <alignment vertical="center" wrapText="1"/>
    </xf>
    <xf numFmtId="0" fontId="76" fillId="0" borderId="47" xfId="0" applyFont="1" applyFill="1" applyBorder="1" applyAlignment="1">
      <alignment vertical="center"/>
    </xf>
    <xf numFmtId="0" fontId="76" fillId="0" borderId="20" xfId="0" applyFont="1" applyFill="1" applyBorder="1" applyAlignment="1">
      <alignment vertical="center" wrapText="1"/>
    </xf>
    <xf numFmtId="0" fontId="76" fillId="0" borderId="19" xfId="0" applyFont="1" applyFill="1" applyBorder="1" applyAlignment="1">
      <alignment/>
    </xf>
    <xf numFmtId="0" fontId="76" fillId="0" borderId="20" xfId="0" applyFont="1" applyFill="1" applyBorder="1" applyAlignment="1">
      <alignment/>
    </xf>
    <xf numFmtId="17" fontId="76" fillId="0" borderId="21" xfId="0" applyNumberFormat="1" applyFont="1" applyFill="1" applyBorder="1" applyAlignment="1">
      <alignment horizontal="center" vertical="center"/>
    </xf>
    <xf numFmtId="0" fontId="79" fillId="0" borderId="20" xfId="0" applyFont="1" applyFill="1" applyBorder="1" applyAlignment="1">
      <alignment horizontal="left"/>
    </xf>
    <xf numFmtId="0" fontId="76" fillId="0" borderId="37" xfId="0" applyFont="1" applyFill="1" applyBorder="1" applyAlignment="1">
      <alignment vertical="center"/>
    </xf>
    <xf numFmtId="0" fontId="76" fillId="0" borderId="13" xfId="0" applyFont="1" applyFill="1" applyBorder="1" applyAlignment="1">
      <alignment horizontal="center" vertical="center" wrapText="1"/>
    </xf>
    <xf numFmtId="0" fontId="75" fillId="0" borderId="31" xfId="0" applyFont="1" applyFill="1" applyBorder="1" applyAlignment="1">
      <alignment vertical="center" textRotation="90" wrapText="1"/>
    </xf>
    <xf numFmtId="0" fontId="75" fillId="0" borderId="40" xfId="0" applyFont="1" applyFill="1" applyBorder="1" applyAlignment="1">
      <alignment vertical="center" textRotation="90" wrapText="1"/>
    </xf>
    <xf numFmtId="0" fontId="76" fillId="0" borderId="14" xfId="0" applyFont="1" applyFill="1" applyBorder="1" applyAlignment="1">
      <alignment vertical="center"/>
    </xf>
    <xf numFmtId="0" fontId="76" fillId="0" borderId="13" xfId="0" applyFont="1" applyFill="1" applyBorder="1" applyAlignment="1">
      <alignment vertical="center"/>
    </xf>
    <xf numFmtId="0" fontId="76" fillId="0" borderId="51" xfId="0" applyFont="1" applyFill="1" applyBorder="1" applyAlignment="1">
      <alignment horizontal="left" vertical="center" wrapText="1"/>
    </xf>
    <xf numFmtId="0" fontId="76" fillId="0" borderId="52" xfId="0" applyFont="1" applyFill="1" applyBorder="1" applyAlignment="1">
      <alignment horizontal="left" vertical="center" wrapText="1"/>
    </xf>
    <xf numFmtId="0" fontId="74" fillId="0" borderId="11" xfId="0" applyFont="1" applyFill="1" applyBorder="1" applyAlignment="1">
      <alignment vertical="center"/>
    </xf>
    <xf numFmtId="0" fontId="76" fillId="0" borderId="51" xfId="0" applyFont="1" applyFill="1" applyBorder="1" applyAlignment="1">
      <alignment horizontal="center" vertical="center" wrapText="1"/>
    </xf>
    <xf numFmtId="0" fontId="76" fillId="0" borderId="18" xfId="0" applyFont="1" applyFill="1" applyBorder="1" applyAlignment="1">
      <alignment vertical="center"/>
    </xf>
    <xf numFmtId="0" fontId="75" fillId="0" borderId="63" xfId="0" applyFont="1" applyFill="1" applyBorder="1" applyAlignment="1">
      <alignment vertical="center" textRotation="90" wrapText="1"/>
    </xf>
    <xf numFmtId="0" fontId="75" fillId="0" borderId="60" xfId="0" applyFont="1" applyFill="1" applyBorder="1" applyAlignment="1">
      <alignment vertical="center" textRotation="90" wrapText="1"/>
    </xf>
    <xf numFmtId="0" fontId="76" fillId="0" borderId="22" xfId="0" applyFont="1" applyFill="1" applyBorder="1" applyAlignment="1">
      <alignment vertical="center" wrapText="1"/>
    </xf>
    <xf numFmtId="0" fontId="76" fillId="0" borderId="26" xfId="0" applyFont="1" applyFill="1" applyBorder="1" applyAlignment="1">
      <alignment vertical="center" wrapText="1"/>
    </xf>
    <xf numFmtId="0" fontId="76" fillId="0" borderId="31" xfId="0" applyFont="1" applyFill="1" applyBorder="1" applyAlignment="1">
      <alignment horizontal="center"/>
    </xf>
    <xf numFmtId="0" fontId="76" fillId="0" borderId="29" xfId="0" applyFont="1" applyFill="1" applyBorder="1" applyAlignment="1">
      <alignment horizontal="left"/>
    </xf>
    <xf numFmtId="0" fontId="75" fillId="0" borderId="44" xfId="0" applyFont="1" applyFill="1" applyBorder="1" applyAlignment="1">
      <alignment vertical="center" textRotation="90" wrapText="1"/>
    </xf>
    <xf numFmtId="0" fontId="75" fillId="0" borderId="64" xfId="0" applyFont="1" applyFill="1" applyBorder="1" applyAlignment="1">
      <alignment vertical="center" textRotation="90" wrapText="1"/>
    </xf>
    <xf numFmtId="0" fontId="74" fillId="0" borderId="24" xfId="0" applyFont="1" applyFill="1" applyBorder="1" applyAlignment="1">
      <alignment/>
    </xf>
    <xf numFmtId="0" fontId="74" fillId="0" borderId="19" xfId="0" applyFont="1" applyFill="1" applyBorder="1" applyAlignment="1">
      <alignment vertical="center" wrapText="1"/>
    </xf>
    <xf numFmtId="0" fontId="74" fillId="0" borderId="11" xfId="0" applyFont="1" applyFill="1" applyBorder="1" applyAlignment="1">
      <alignment vertical="center" wrapText="1"/>
    </xf>
    <xf numFmtId="0" fontId="74" fillId="0" borderId="20" xfId="0" applyFont="1" applyFill="1" applyBorder="1" applyAlignment="1">
      <alignment vertical="center" wrapText="1"/>
    </xf>
    <xf numFmtId="0" fontId="74" fillId="0" borderId="20" xfId="0" applyFont="1" applyFill="1" applyBorder="1" applyAlignment="1">
      <alignment vertical="center"/>
    </xf>
    <xf numFmtId="0" fontId="76" fillId="0" borderId="11" xfId="0" applyFont="1" applyFill="1" applyBorder="1" applyAlignment="1">
      <alignment vertical="center" wrapText="1"/>
    </xf>
    <xf numFmtId="0" fontId="76" fillId="0" borderId="14" xfId="0" applyFont="1" applyFill="1" applyBorder="1" applyAlignment="1">
      <alignment horizontal="center"/>
    </xf>
    <xf numFmtId="0" fontId="76" fillId="0" borderId="18" xfId="0" applyFont="1" applyFill="1" applyBorder="1" applyAlignment="1">
      <alignment horizontal="center"/>
    </xf>
    <xf numFmtId="0" fontId="76" fillId="0" borderId="29" xfId="0" applyFont="1" applyFill="1" applyBorder="1" applyAlignment="1">
      <alignment vertical="center"/>
    </xf>
    <xf numFmtId="0" fontId="76" fillId="0" borderId="21" xfId="0" applyFont="1" applyFill="1" applyBorder="1" applyAlignment="1">
      <alignment vertical="center" wrapText="1"/>
    </xf>
    <xf numFmtId="0" fontId="76" fillId="0" borderId="24" xfId="0" applyFont="1" applyFill="1" applyBorder="1" applyAlignment="1">
      <alignment vertical="center" wrapText="1"/>
    </xf>
    <xf numFmtId="0" fontId="76" fillId="0" borderId="23" xfId="0" applyFont="1" applyFill="1" applyBorder="1" applyAlignment="1">
      <alignment vertical="center" wrapText="1"/>
    </xf>
    <xf numFmtId="0" fontId="76" fillId="0" borderId="31" xfId="0" applyFont="1" applyFill="1" applyBorder="1" applyAlignment="1">
      <alignment horizontal="center" vertical="center"/>
    </xf>
    <xf numFmtId="0" fontId="3" fillId="0" borderId="44" xfId="0" applyFont="1" applyFill="1" applyBorder="1" applyAlignment="1">
      <alignment vertical="center"/>
    </xf>
    <xf numFmtId="0" fontId="9" fillId="0" borderId="65" xfId="0" applyFont="1" applyFill="1" applyBorder="1" applyAlignment="1">
      <alignment vertical="center" wrapText="1"/>
    </xf>
    <xf numFmtId="0" fontId="76" fillId="0" borderId="50" xfId="0" applyFont="1" applyFill="1" applyBorder="1" applyAlignment="1">
      <alignment horizontal="center"/>
    </xf>
    <xf numFmtId="0" fontId="76" fillId="0" borderId="50" xfId="54" applyFont="1" applyFill="1" applyBorder="1" applyAlignment="1">
      <alignment vertical="center"/>
      <protection/>
    </xf>
    <xf numFmtId="1" fontId="76" fillId="0" borderId="24" xfId="54" applyNumberFormat="1" applyFont="1" applyFill="1" applyBorder="1" applyAlignment="1">
      <alignment vertical="center"/>
      <protection/>
    </xf>
    <xf numFmtId="1" fontId="76" fillId="0" borderId="23" xfId="54" applyNumberFormat="1" applyFont="1" applyFill="1" applyBorder="1" applyAlignment="1">
      <alignment vertical="center"/>
      <protection/>
    </xf>
    <xf numFmtId="0" fontId="76" fillId="0" borderId="29" xfId="54" applyFont="1" applyFill="1" applyBorder="1" applyAlignment="1">
      <alignment vertical="center"/>
      <protection/>
    </xf>
    <xf numFmtId="0" fontId="76" fillId="0" borderId="14" xfId="54" applyFont="1" applyFill="1" applyBorder="1" applyAlignment="1">
      <alignment horizontal="center"/>
      <protection/>
    </xf>
    <xf numFmtId="0" fontId="76" fillId="0" borderId="18" xfId="54" applyFont="1" applyFill="1" applyBorder="1" applyAlignment="1">
      <alignment horizontal="center"/>
      <protection/>
    </xf>
    <xf numFmtId="0" fontId="76" fillId="0" borderId="52" xfId="54" applyFont="1" applyFill="1" applyBorder="1" applyAlignment="1">
      <alignment horizontal="center"/>
      <protection/>
    </xf>
    <xf numFmtId="0" fontId="76" fillId="0" borderId="13" xfId="54" applyFont="1" applyFill="1" applyBorder="1" applyAlignment="1">
      <alignment horizontal="center"/>
      <protection/>
    </xf>
    <xf numFmtId="0" fontId="76" fillId="0" borderId="51" xfId="54" applyFont="1" applyFill="1" applyBorder="1" applyAlignment="1">
      <alignment horizontal="center" vertical="center"/>
      <protection/>
    </xf>
    <xf numFmtId="0" fontId="76" fillId="0" borderId="18" xfId="54" applyFont="1" applyFill="1" applyBorder="1" applyAlignment="1">
      <alignment horizontal="center" vertical="center"/>
      <protection/>
    </xf>
    <xf numFmtId="0" fontId="76" fillId="0" borderId="14" xfId="54" applyFont="1" applyFill="1" applyBorder="1" applyAlignment="1">
      <alignment horizontal="center" vertical="center"/>
      <protection/>
    </xf>
    <xf numFmtId="0" fontId="76" fillId="0" borderId="13" xfId="54" applyFont="1" applyFill="1" applyBorder="1" applyAlignment="1">
      <alignment horizontal="center" vertical="center"/>
      <protection/>
    </xf>
    <xf numFmtId="0" fontId="77" fillId="0" borderId="19" xfId="54" applyFont="1" applyFill="1" applyBorder="1" applyAlignment="1">
      <alignment vertical="center"/>
      <protection/>
    </xf>
    <xf numFmtId="0" fontId="77" fillId="0" borderId="11" xfId="54" applyFont="1" applyFill="1" applyBorder="1" applyAlignment="1">
      <alignment vertical="center"/>
      <protection/>
    </xf>
    <xf numFmtId="0" fontId="77" fillId="0" borderId="37" xfId="54" applyFont="1" applyFill="1" applyBorder="1" applyAlignment="1">
      <alignment vertical="center"/>
      <protection/>
    </xf>
    <xf numFmtId="0" fontId="77" fillId="0" borderId="20" xfId="54" applyFont="1" applyFill="1" applyBorder="1" applyAlignment="1">
      <alignment vertical="center"/>
      <protection/>
    </xf>
    <xf numFmtId="0" fontId="77" fillId="0" borderId="10" xfId="54" applyFont="1" applyFill="1" applyBorder="1" applyAlignment="1">
      <alignment vertical="center"/>
      <protection/>
    </xf>
    <xf numFmtId="1" fontId="77" fillId="0" borderId="11" xfId="54" applyNumberFormat="1" applyFont="1" applyFill="1" applyBorder="1" applyAlignment="1">
      <alignment vertical="center"/>
      <protection/>
    </xf>
    <xf numFmtId="0" fontId="77" fillId="0" borderId="19" xfId="54" applyFont="1" applyFill="1" applyBorder="1" applyAlignment="1">
      <alignment vertical="center" wrapText="1"/>
      <protection/>
    </xf>
    <xf numFmtId="0" fontId="77" fillId="0" borderId="11" xfId="54" applyFont="1" applyFill="1" applyBorder="1" applyAlignment="1">
      <alignment vertical="center" wrapText="1"/>
      <protection/>
    </xf>
    <xf numFmtId="1" fontId="77" fillId="0" borderId="20" xfId="54" applyNumberFormat="1" applyFont="1" applyFill="1" applyBorder="1" applyAlignment="1">
      <alignment vertical="center"/>
      <protection/>
    </xf>
    <xf numFmtId="0" fontId="77" fillId="0" borderId="30" xfId="54" applyFont="1" applyFill="1" applyBorder="1" applyAlignment="1">
      <alignment vertical="center"/>
      <protection/>
    </xf>
    <xf numFmtId="0" fontId="14" fillId="32" borderId="21" xfId="0" applyFont="1" applyFill="1" applyBorder="1" applyAlignment="1">
      <alignment vertical="center" wrapText="1"/>
    </xf>
    <xf numFmtId="0" fontId="14" fillId="32" borderId="19" xfId="0" applyFont="1" applyFill="1" applyBorder="1" applyAlignment="1">
      <alignment vertical="center" wrapText="1"/>
    </xf>
    <xf numFmtId="0" fontId="14" fillId="32" borderId="24" xfId="0" applyFont="1" applyFill="1" applyBorder="1" applyAlignment="1">
      <alignment vertical="center" wrapText="1"/>
    </xf>
    <xf numFmtId="0" fontId="14" fillId="32" borderId="11" xfId="0" applyFont="1" applyFill="1" applyBorder="1" applyAlignment="1">
      <alignment vertical="center" wrapText="1"/>
    </xf>
    <xf numFmtId="0" fontId="14" fillId="32" borderId="23" xfId="0" applyFont="1" applyFill="1" applyBorder="1" applyAlignment="1">
      <alignment vertical="center" wrapText="1"/>
    </xf>
    <xf numFmtId="0" fontId="14" fillId="32" borderId="20" xfId="0" applyFont="1" applyFill="1" applyBorder="1" applyAlignment="1">
      <alignment vertical="center" wrapText="1"/>
    </xf>
    <xf numFmtId="0" fontId="14" fillId="32" borderId="28" xfId="0" applyFont="1" applyFill="1" applyBorder="1" applyAlignment="1">
      <alignment vertical="center" wrapText="1"/>
    </xf>
    <xf numFmtId="0" fontId="14" fillId="32" borderId="10" xfId="0" applyFont="1" applyFill="1" applyBorder="1" applyAlignment="1">
      <alignment vertical="center" wrapText="1"/>
    </xf>
    <xf numFmtId="0" fontId="14" fillId="32" borderId="50" xfId="0" applyFont="1" applyFill="1" applyBorder="1" applyAlignment="1">
      <alignment vertical="center" wrapText="1"/>
    </xf>
    <xf numFmtId="0" fontId="14" fillId="32" borderId="37" xfId="0" applyFont="1" applyFill="1" applyBorder="1" applyAlignment="1">
      <alignment vertical="center" wrapText="1"/>
    </xf>
    <xf numFmtId="0" fontId="77" fillId="32" borderId="29" xfId="0" applyFont="1" applyFill="1" applyBorder="1" applyAlignment="1">
      <alignment vertical="center" wrapText="1"/>
    </xf>
    <xf numFmtId="0" fontId="77" fillId="32" borderId="30" xfId="0" applyFont="1" applyFill="1" applyBorder="1" applyAlignment="1">
      <alignment vertical="center" wrapText="1"/>
    </xf>
    <xf numFmtId="0" fontId="76" fillId="32" borderId="29" xfId="0" applyFont="1" applyFill="1" applyBorder="1" applyAlignment="1">
      <alignment horizontal="center" vertical="center"/>
    </xf>
    <xf numFmtId="0" fontId="15" fillId="0" borderId="0" xfId="0" applyFont="1" applyFill="1" applyAlignment="1">
      <alignment/>
    </xf>
    <xf numFmtId="0" fontId="74" fillId="0" borderId="66" xfId="0" applyFont="1" applyFill="1" applyBorder="1" applyAlignment="1">
      <alignment horizontal="left" vertical="center"/>
    </xf>
    <xf numFmtId="0" fontId="74" fillId="0" borderId="21" xfId="0" applyFont="1" applyFill="1" applyBorder="1" applyAlignment="1">
      <alignment vertical="center"/>
    </xf>
    <xf numFmtId="0" fontId="74" fillId="0" borderId="24" xfId="0" applyFont="1" applyFill="1" applyBorder="1" applyAlignment="1">
      <alignment vertical="center"/>
    </xf>
    <xf numFmtId="0" fontId="74" fillId="0" borderId="26" xfId="0" applyFont="1" applyFill="1" applyBorder="1" applyAlignment="1">
      <alignment vertical="center"/>
    </xf>
    <xf numFmtId="0" fontId="74" fillId="0" borderId="23" xfId="0" applyFont="1" applyFill="1" applyBorder="1" applyAlignment="1">
      <alignment vertical="center"/>
    </xf>
    <xf numFmtId="0" fontId="74" fillId="0" borderId="16" xfId="0" applyFont="1" applyFill="1" applyBorder="1" applyAlignment="1">
      <alignment vertical="center"/>
    </xf>
    <xf numFmtId="0" fontId="79" fillId="0" borderId="15" xfId="0" applyFont="1" applyFill="1" applyBorder="1" applyAlignment="1">
      <alignment horizontal="center" vertical="center"/>
    </xf>
    <xf numFmtId="1" fontId="74" fillId="0" borderId="21" xfId="0" applyNumberFormat="1" applyFont="1" applyFill="1" applyBorder="1" applyAlignment="1">
      <alignment horizontal="left" vertical="center"/>
    </xf>
    <xf numFmtId="1" fontId="74" fillId="0" borderId="19" xfId="0" applyNumberFormat="1" applyFont="1" applyFill="1" applyBorder="1" applyAlignment="1">
      <alignment horizontal="left" vertical="center"/>
    </xf>
    <xf numFmtId="1" fontId="74" fillId="0" borderId="24" xfId="0" applyNumberFormat="1" applyFont="1" applyFill="1" applyBorder="1" applyAlignment="1">
      <alignment horizontal="left" vertical="center"/>
    </xf>
    <xf numFmtId="1" fontId="74" fillId="0" borderId="11" xfId="0" applyNumberFormat="1" applyFont="1" applyFill="1" applyBorder="1" applyAlignment="1">
      <alignment horizontal="left" vertical="center"/>
    </xf>
    <xf numFmtId="0" fontId="74" fillId="0" borderId="24" xfId="0" applyFont="1" applyFill="1" applyBorder="1" applyAlignment="1">
      <alignment horizontal="left" vertical="center"/>
    </xf>
    <xf numFmtId="0" fontId="74" fillId="0" borderId="29" xfId="0" applyFont="1" applyFill="1" applyBorder="1" applyAlignment="1">
      <alignment horizontal="left" vertical="center"/>
    </xf>
    <xf numFmtId="0" fontId="74" fillId="0" borderId="31" xfId="0" applyFont="1" applyFill="1" applyBorder="1" applyAlignment="1">
      <alignment horizontal="left" vertical="center"/>
    </xf>
    <xf numFmtId="0" fontId="74" fillId="0" borderId="21" xfId="54" applyFont="1" applyFill="1" applyBorder="1" applyAlignment="1">
      <alignment/>
      <protection/>
    </xf>
    <xf numFmtId="0" fontId="74" fillId="0" borderId="19" xfId="54" applyFont="1" applyFill="1" applyBorder="1" applyAlignment="1">
      <alignment/>
      <protection/>
    </xf>
    <xf numFmtId="0" fontId="76" fillId="0" borderId="51" xfId="54" applyFont="1" applyFill="1" applyBorder="1" applyAlignment="1">
      <alignment horizontal="center"/>
      <protection/>
    </xf>
    <xf numFmtId="0" fontId="74" fillId="0" borderId="19" xfId="54" applyFont="1" applyFill="1" applyBorder="1" applyAlignment="1">
      <alignment horizontal="left"/>
      <protection/>
    </xf>
    <xf numFmtId="0" fontId="74" fillId="0" borderId="21" xfId="54" applyFont="1" applyFill="1" applyBorder="1" applyAlignment="1">
      <alignment horizontal="left"/>
      <protection/>
    </xf>
    <xf numFmtId="0" fontId="74" fillId="0" borderId="24" xfId="54" applyFont="1" applyFill="1" applyBorder="1" applyAlignment="1">
      <alignment/>
      <protection/>
    </xf>
    <xf numFmtId="0" fontId="74" fillId="0" borderId="11" xfId="54" applyFont="1" applyFill="1" applyBorder="1" applyAlignment="1">
      <alignment/>
      <protection/>
    </xf>
    <xf numFmtId="0" fontId="74" fillId="0" borderId="23" xfId="54" applyFont="1" applyFill="1" applyBorder="1" applyAlignment="1">
      <alignment/>
      <protection/>
    </xf>
    <xf numFmtId="0" fontId="74" fillId="0" borderId="20" xfId="54" applyFont="1" applyFill="1" applyBorder="1" applyAlignment="1">
      <alignment/>
      <protection/>
    </xf>
    <xf numFmtId="0" fontId="74" fillId="0" borderId="29" xfId="54" applyFont="1" applyFill="1" applyBorder="1" applyAlignment="1">
      <alignment/>
      <protection/>
    </xf>
    <xf numFmtId="0" fontId="74" fillId="0" borderId="30" xfId="54" applyFont="1" applyFill="1" applyBorder="1" applyAlignment="1">
      <alignment/>
      <protection/>
    </xf>
    <xf numFmtId="0" fontId="74" fillId="0" borderId="11" xfId="0" applyFont="1" applyFill="1" applyBorder="1" applyAlignment="1">
      <alignment/>
    </xf>
    <xf numFmtId="0" fontId="15" fillId="0" borderId="21" xfId="0" applyFont="1" applyFill="1" applyBorder="1" applyAlignment="1">
      <alignment/>
    </xf>
    <xf numFmtId="0" fontId="15" fillId="0" borderId="19" xfId="0" applyFont="1" applyFill="1" applyBorder="1" applyAlignment="1">
      <alignment/>
    </xf>
    <xf numFmtId="0" fontId="15" fillId="0" borderId="24" xfId="0" applyFont="1" applyFill="1" applyBorder="1" applyAlignment="1">
      <alignment/>
    </xf>
    <xf numFmtId="0" fontId="15" fillId="0" borderId="11" xfId="0" applyFont="1" applyFill="1" applyBorder="1" applyAlignment="1">
      <alignment/>
    </xf>
    <xf numFmtId="0" fontId="15" fillId="0" borderId="23" xfId="0" applyFont="1" applyFill="1" applyBorder="1" applyAlignment="1">
      <alignment/>
    </xf>
    <xf numFmtId="0" fontId="15" fillId="0" borderId="20" xfId="0" applyFont="1" applyFill="1" applyBorder="1" applyAlignment="1">
      <alignment/>
    </xf>
    <xf numFmtId="1" fontId="74" fillId="0" borderId="21" xfId="0" applyNumberFormat="1" applyFont="1" applyFill="1" applyBorder="1" applyAlignment="1">
      <alignment vertical="center"/>
    </xf>
    <xf numFmtId="1" fontId="74" fillId="0" borderId="19" xfId="0" applyNumberFormat="1" applyFont="1" applyFill="1" applyBorder="1" applyAlignment="1">
      <alignment vertical="center"/>
    </xf>
    <xf numFmtId="1" fontId="74" fillId="0" borderId="24" xfId="0" applyNumberFormat="1" applyFont="1" applyFill="1" applyBorder="1" applyAlignment="1">
      <alignment vertical="center"/>
    </xf>
    <xf numFmtId="1" fontId="74" fillId="0" borderId="11" xfId="0" applyNumberFormat="1" applyFont="1" applyFill="1" applyBorder="1" applyAlignment="1">
      <alignment vertical="center"/>
    </xf>
    <xf numFmtId="1" fontId="74" fillId="0" borderId="23" xfId="0" applyNumberFormat="1" applyFont="1" applyFill="1" applyBorder="1" applyAlignment="1">
      <alignment vertical="center"/>
    </xf>
    <xf numFmtId="1" fontId="74" fillId="0" borderId="20" xfId="0" applyNumberFormat="1" applyFont="1" applyFill="1" applyBorder="1" applyAlignment="1">
      <alignment vertical="center"/>
    </xf>
    <xf numFmtId="0" fontId="74" fillId="0" borderId="50" xfId="0" applyFont="1" applyFill="1" applyBorder="1" applyAlignment="1">
      <alignment vertical="center"/>
    </xf>
    <xf numFmtId="0" fontId="74" fillId="0" borderId="37" xfId="0" applyFont="1" applyFill="1" applyBorder="1" applyAlignment="1">
      <alignment vertical="center"/>
    </xf>
    <xf numFmtId="1" fontId="74" fillId="0" borderId="50" xfId="0" applyNumberFormat="1" applyFont="1" applyFill="1" applyBorder="1" applyAlignment="1">
      <alignment vertical="center"/>
    </xf>
    <xf numFmtId="1" fontId="74" fillId="0" borderId="37" xfId="0" applyNumberFormat="1" applyFont="1" applyFill="1" applyBorder="1" applyAlignment="1">
      <alignment vertical="center"/>
    </xf>
    <xf numFmtId="0" fontId="74" fillId="0" borderId="10" xfId="0" applyFont="1" applyFill="1" applyBorder="1" applyAlignment="1">
      <alignment vertical="center"/>
    </xf>
    <xf numFmtId="0" fontId="74" fillId="0" borderId="37" xfId="54" applyFont="1" applyFill="1" applyBorder="1" applyAlignment="1">
      <alignment horizontal="left"/>
      <protection/>
    </xf>
    <xf numFmtId="0" fontId="74" fillId="0" borderId="10" xfId="54" applyFont="1" applyFill="1" applyBorder="1" applyAlignment="1">
      <alignment horizontal="left"/>
      <protection/>
    </xf>
    <xf numFmtId="0" fontId="74" fillId="0" borderId="46" xfId="54" applyFont="1" applyFill="1" applyBorder="1" applyAlignment="1">
      <alignment/>
      <protection/>
    </xf>
    <xf numFmtId="0" fontId="74" fillId="0" borderId="45" xfId="54" applyFont="1" applyFill="1" applyBorder="1" applyAlignment="1">
      <alignment/>
      <protection/>
    </xf>
    <xf numFmtId="0" fontId="74" fillId="0" borderId="47" xfId="54" applyFont="1" applyFill="1" applyBorder="1" applyAlignment="1">
      <alignment/>
      <protection/>
    </xf>
    <xf numFmtId="0" fontId="74" fillId="0" borderId="19" xfId="54" applyFont="1" applyFill="1" applyBorder="1" applyAlignment="1">
      <alignment wrapText="1"/>
      <protection/>
    </xf>
    <xf numFmtId="1" fontId="76" fillId="0" borderId="15" xfId="0" applyNumberFormat="1" applyFont="1" applyFill="1" applyBorder="1" applyAlignment="1">
      <alignment horizontal="center" vertical="center"/>
    </xf>
    <xf numFmtId="1" fontId="76" fillId="0" borderId="53" xfId="0" applyNumberFormat="1" applyFont="1" applyFill="1" applyBorder="1" applyAlignment="1">
      <alignment horizontal="center" vertical="center"/>
    </xf>
    <xf numFmtId="1" fontId="76" fillId="0" borderId="14" xfId="0" applyNumberFormat="1" applyFont="1" applyFill="1" applyBorder="1" applyAlignment="1">
      <alignment horizontal="center" vertical="center"/>
    </xf>
    <xf numFmtId="1" fontId="76" fillId="0" borderId="13" xfId="0" applyNumberFormat="1" applyFont="1" applyFill="1" applyBorder="1" applyAlignment="1">
      <alignment horizontal="center" vertical="center"/>
    </xf>
    <xf numFmtId="0" fontId="76" fillId="0" borderId="15" xfId="54" applyFont="1" applyFill="1" applyBorder="1" applyAlignment="1">
      <alignment horizontal="center"/>
      <protection/>
    </xf>
    <xf numFmtId="2" fontId="76" fillId="0" borderId="51" xfId="54" applyNumberFormat="1" applyFont="1" applyFill="1" applyBorder="1" applyAlignment="1">
      <alignment horizontal="center"/>
      <protection/>
    </xf>
    <xf numFmtId="0" fontId="77" fillId="0" borderId="21"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14" xfId="0" applyFont="1" applyFill="1" applyBorder="1" applyAlignment="1">
      <alignment vertical="center" wrapText="1"/>
    </xf>
    <xf numFmtId="0" fontId="77" fillId="0" borderId="13" xfId="0" applyFont="1" applyFill="1" applyBorder="1" applyAlignment="1">
      <alignment vertical="center" wrapText="1"/>
    </xf>
    <xf numFmtId="0" fontId="77" fillId="0" borderId="24" xfId="0" applyFont="1" applyFill="1" applyBorder="1" applyAlignment="1">
      <alignment vertical="center"/>
    </xf>
    <xf numFmtId="0" fontId="77" fillId="0" borderId="11" xfId="0" applyFont="1" applyFill="1" applyBorder="1" applyAlignment="1">
      <alignment vertical="center" wrapText="1"/>
    </xf>
    <xf numFmtId="0" fontId="77" fillId="0" borderId="50" xfId="0" applyFont="1" applyFill="1" applyBorder="1" applyAlignment="1">
      <alignment vertical="center"/>
    </xf>
    <xf numFmtId="0" fontId="77" fillId="0" borderId="37" xfId="0" applyFont="1" applyFill="1" applyBorder="1" applyAlignment="1">
      <alignment vertical="center" wrapText="1"/>
    </xf>
    <xf numFmtId="0" fontId="77" fillId="0" borderId="14"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5" fillId="0" borderId="11" xfId="0" applyFont="1" applyFill="1" applyBorder="1" applyAlignment="1">
      <alignment horizontal="center" vertical="center"/>
    </xf>
    <xf numFmtId="0" fontId="76" fillId="0" borderId="21" xfId="0" applyFont="1" applyFill="1" applyBorder="1" applyAlignment="1">
      <alignment horizontal="left" vertical="center"/>
    </xf>
    <xf numFmtId="0" fontId="76" fillId="0" borderId="22" xfId="0" applyFont="1" applyFill="1" applyBorder="1" applyAlignment="1">
      <alignment horizontal="left" vertical="center"/>
    </xf>
    <xf numFmtId="0" fontId="76" fillId="0" borderId="24" xfId="0" applyFont="1" applyFill="1" applyBorder="1" applyAlignment="1">
      <alignment horizontal="left" vertical="center"/>
    </xf>
    <xf numFmtId="0" fontId="76" fillId="0" borderId="23" xfId="0" applyFont="1" applyFill="1" applyBorder="1" applyAlignment="1">
      <alignment horizontal="left" vertical="center"/>
    </xf>
    <xf numFmtId="0" fontId="76" fillId="0" borderId="67" xfId="0" applyFont="1" applyFill="1" applyBorder="1" applyAlignment="1">
      <alignment horizontal="center" vertical="center"/>
    </xf>
    <xf numFmtId="0" fontId="76" fillId="0" borderId="53" xfId="0" applyFont="1" applyFill="1" applyBorder="1" applyAlignment="1">
      <alignment horizontal="center" vertical="center"/>
    </xf>
    <xf numFmtId="0" fontId="76" fillId="0" borderId="21" xfId="0" applyFont="1" applyFill="1" applyBorder="1" applyAlignment="1">
      <alignment horizontal="left" vertical="center" wrapText="1"/>
    </xf>
    <xf numFmtId="0" fontId="76" fillId="0" borderId="24" xfId="0" applyFont="1" applyFill="1" applyBorder="1" applyAlignment="1">
      <alignment horizontal="left" vertical="center" wrapText="1"/>
    </xf>
    <xf numFmtId="0" fontId="76" fillId="0" borderId="23" xfId="0" applyFont="1" applyFill="1" applyBorder="1" applyAlignment="1">
      <alignment horizontal="left" vertical="center" wrapText="1"/>
    </xf>
    <xf numFmtId="1" fontId="76" fillId="0" borderId="21" xfId="0" applyNumberFormat="1" applyFont="1" applyFill="1" applyBorder="1" applyAlignment="1">
      <alignment horizontal="left" vertical="center"/>
    </xf>
    <xf numFmtId="1" fontId="76" fillId="0" borderId="24" xfId="0" applyNumberFormat="1" applyFont="1" applyFill="1" applyBorder="1" applyAlignment="1">
      <alignment horizontal="left" vertical="center"/>
    </xf>
    <xf numFmtId="1" fontId="76" fillId="0" borderId="23" xfId="0" applyNumberFormat="1" applyFont="1" applyFill="1" applyBorder="1" applyAlignment="1">
      <alignment horizontal="left" vertical="center"/>
    </xf>
    <xf numFmtId="1" fontId="76" fillId="0" borderId="34" xfId="0" applyNumberFormat="1" applyFont="1" applyFill="1" applyBorder="1" applyAlignment="1">
      <alignment horizontal="left" vertical="center"/>
    </xf>
    <xf numFmtId="0" fontId="76" fillId="0" borderId="34" xfId="0" applyFont="1" applyFill="1" applyBorder="1" applyAlignment="1">
      <alignment horizontal="left" vertical="center"/>
    </xf>
    <xf numFmtId="0" fontId="76" fillId="0" borderId="16" xfId="0" applyFont="1" applyFill="1" applyBorder="1" applyAlignment="1">
      <alignment horizontal="left" vertical="center"/>
    </xf>
    <xf numFmtId="0" fontId="76" fillId="0" borderId="40" xfId="0" applyFont="1" applyFill="1" applyBorder="1" applyAlignment="1">
      <alignment horizontal="left" vertical="center"/>
    </xf>
    <xf numFmtId="0" fontId="76" fillId="0" borderId="28" xfId="0" applyFont="1" applyFill="1" applyBorder="1" applyAlignment="1">
      <alignment horizontal="left" vertical="center" wrapText="1"/>
    </xf>
    <xf numFmtId="0" fontId="76" fillId="0" borderId="50" xfId="0" applyFont="1" applyFill="1" applyBorder="1" applyAlignment="1">
      <alignment horizontal="left" vertical="center" wrapText="1"/>
    </xf>
    <xf numFmtId="0" fontId="0" fillId="0" borderId="0" xfId="0" applyFont="1" applyFill="1" applyAlignment="1" applyProtection="1">
      <alignment/>
      <protection/>
    </xf>
    <xf numFmtId="49" fontId="0" fillId="0" borderId="0" xfId="0" applyNumberFormat="1" applyFont="1" applyFill="1" applyAlignment="1" applyProtection="1">
      <alignment/>
      <protection/>
    </xf>
    <xf numFmtId="0" fontId="0" fillId="0" borderId="0" xfId="54">
      <alignment/>
      <protection/>
    </xf>
    <xf numFmtId="0" fontId="16" fillId="34" borderId="15" xfId="54" applyFont="1" applyFill="1" applyBorder="1" applyAlignment="1">
      <alignment horizontal="right"/>
      <protection/>
    </xf>
    <xf numFmtId="0" fontId="18" fillId="35" borderId="15" xfId="54" applyFont="1" applyFill="1" applyBorder="1" applyAlignment="1">
      <alignment horizontal="center"/>
      <protection/>
    </xf>
    <xf numFmtId="0" fontId="19" fillId="0" borderId="15" xfId="54" applyFont="1" applyBorder="1" applyAlignment="1">
      <alignment horizontal="center"/>
      <protection/>
    </xf>
    <xf numFmtId="0" fontId="20" fillId="0" borderId="30" xfId="54" applyFont="1" applyBorder="1" applyAlignment="1">
      <alignment horizontal="center" vertical="center"/>
      <protection/>
    </xf>
    <xf numFmtId="0" fontId="19" fillId="0" borderId="36" xfId="54" applyFont="1" applyBorder="1" applyAlignment="1">
      <alignment horizontal="center"/>
      <protection/>
    </xf>
    <xf numFmtId="0" fontId="21" fillId="0" borderId="0" xfId="46" applyAlignment="1" applyProtection="1">
      <alignment horizontal="left" vertical="center" wrapText="1"/>
      <protection/>
    </xf>
    <xf numFmtId="0" fontId="0" fillId="0" borderId="0" xfId="54" applyAlignment="1">
      <alignment vertical="center" wrapText="1"/>
      <protection/>
    </xf>
    <xf numFmtId="0" fontId="0" fillId="0" borderId="0" xfId="54" applyAlignment="1">
      <alignment horizontal="center" vertical="center"/>
      <protection/>
    </xf>
    <xf numFmtId="0" fontId="21" fillId="0" borderId="0" xfId="46" applyAlignment="1" applyProtection="1">
      <alignment vertical="center" wrapText="1"/>
      <protection/>
    </xf>
    <xf numFmtId="0" fontId="0" fillId="0" borderId="0" xfId="54" applyFont="1" applyAlignment="1">
      <alignment vertical="center" wrapText="1"/>
      <protection/>
    </xf>
    <xf numFmtId="0" fontId="21" fillId="0" borderId="0" xfId="46" applyAlignment="1" applyProtection="1">
      <alignment/>
      <protection/>
    </xf>
    <xf numFmtId="0" fontId="0" fillId="0" borderId="0" xfId="54" applyFont="1" applyAlignment="1">
      <alignment horizontal="center" vertical="center"/>
      <protection/>
    </xf>
    <xf numFmtId="0" fontId="0" fillId="0" borderId="0" xfId="54" applyFont="1">
      <alignment/>
      <protection/>
    </xf>
    <xf numFmtId="0" fontId="76" fillId="0" borderId="44" xfId="0" applyFont="1" applyFill="1" applyBorder="1" applyAlignment="1">
      <alignment horizontal="center" vertical="center" wrapText="1"/>
    </xf>
    <xf numFmtId="0" fontId="76" fillId="0" borderId="54"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53" xfId="0" applyFont="1" applyFill="1" applyBorder="1" applyAlignment="1">
      <alignment horizontal="center" vertical="center"/>
    </xf>
    <xf numFmtId="0" fontId="76" fillId="0" borderId="68" xfId="0" applyFont="1" applyFill="1" applyBorder="1" applyAlignment="1">
      <alignment horizontal="center" vertical="center"/>
    </xf>
    <xf numFmtId="0" fontId="76" fillId="0" borderId="34" xfId="0" applyFont="1" applyFill="1" applyBorder="1" applyAlignment="1">
      <alignment horizontal="center" vertical="center"/>
    </xf>
    <xf numFmtId="0" fontId="74" fillId="0" borderId="19" xfId="0" applyFont="1" applyFill="1" applyBorder="1" applyAlignment="1">
      <alignment vertical="center"/>
    </xf>
    <xf numFmtId="0" fontId="76" fillId="0" borderId="29" xfId="0" applyFont="1" applyFill="1" applyBorder="1" applyAlignment="1">
      <alignment horizontal="center" vertical="center" wrapText="1"/>
    </xf>
    <xf numFmtId="0" fontId="76" fillId="0" borderId="5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4" fillId="0" borderId="11" xfId="0" applyFont="1" applyFill="1" applyBorder="1" applyAlignment="1">
      <alignment horizontal="left" vertical="center"/>
    </xf>
    <xf numFmtId="0" fontId="74" fillId="0" borderId="20" xfId="0" applyFont="1" applyFill="1" applyBorder="1" applyAlignment="1">
      <alignment horizontal="left" vertical="center"/>
    </xf>
    <xf numFmtId="0" fontId="76" fillId="0" borderId="32"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44" xfId="0" applyFont="1" applyFill="1" applyBorder="1" applyAlignment="1">
      <alignment horizontal="center" vertical="center"/>
    </xf>
    <xf numFmtId="0" fontId="74" fillId="0" borderId="30" xfId="0" applyFont="1" applyFill="1" applyBorder="1" applyAlignment="1">
      <alignment horizontal="left" vertical="center"/>
    </xf>
    <xf numFmtId="0" fontId="74" fillId="0" borderId="46" xfId="54" applyFont="1" applyFill="1" applyBorder="1" applyAlignment="1">
      <alignment horizontal="left"/>
      <protection/>
    </xf>
    <xf numFmtId="0" fontId="74" fillId="0" borderId="45" xfId="54" applyFont="1" applyFill="1" applyBorder="1" applyAlignment="1">
      <alignment horizontal="left"/>
      <protection/>
    </xf>
    <xf numFmtId="0" fontId="74" fillId="0" borderId="11" xfId="54" applyFont="1" applyFill="1" applyBorder="1" applyAlignment="1">
      <alignment horizontal="left"/>
      <protection/>
    </xf>
    <xf numFmtId="0" fontId="74" fillId="0" borderId="47" xfId="54" applyFont="1" applyFill="1" applyBorder="1" applyAlignment="1">
      <alignment horizontal="left"/>
      <protection/>
    </xf>
    <xf numFmtId="0" fontId="74" fillId="0" borderId="57" xfId="54" applyFont="1" applyFill="1" applyBorder="1" applyAlignment="1">
      <alignment horizontal="left"/>
      <protection/>
    </xf>
    <xf numFmtId="0" fontId="74" fillId="0" borderId="69" xfId="54" applyFont="1" applyFill="1" applyBorder="1" applyAlignment="1">
      <alignment horizontal="left"/>
      <protection/>
    </xf>
    <xf numFmtId="0" fontId="74" fillId="0" borderId="24" xfId="54" applyFont="1" applyFill="1" applyBorder="1" applyAlignment="1">
      <alignment horizontal="left"/>
      <protection/>
    </xf>
    <xf numFmtId="0" fontId="74" fillId="0" borderId="23" xfId="54" applyFont="1" applyFill="1" applyBorder="1" applyAlignment="1">
      <alignment horizontal="left"/>
      <protection/>
    </xf>
    <xf numFmtId="0" fontId="74" fillId="0" borderId="20" xfId="54" applyFont="1" applyFill="1" applyBorder="1" applyAlignment="1">
      <alignment horizontal="left"/>
      <protection/>
    </xf>
    <xf numFmtId="0" fontId="75" fillId="0" borderId="66" xfId="54" applyFont="1" applyFill="1" applyBorder="1" applyAlignment="1">
      <alignment horizontal="center" vertical="center" wrapText="1"/>
      <protection/>
    </xf>
    <xf numFmtId="0" fontId="75" fillId="0" borderId="65" xfId="54" applyFont="1" applyFill="1" applyBorder="1" applyAlignment="1">
      <alignment horizontal="center" vertical="center" wrapText="1"/>
      <protection/>
    </xf>
    <xf numFmtId="0" fontId="74" fillId="0" borderId="21" xfId="0" applyFont="1" applyFill="1" applyBorder="1" applyAlignment="1">
      <alignment horizontal="left" vertical="center"/>
    </xf>
    <xf numFmtId="0" fontId="74" fillId="0" borderId="19" xfId="0" applyFont="1" applyFill="1" applyBorder="1" applyAlignment="1">
      <alignment horizontal="left" vertical="center"/>
    </xf>
    <xf numFmtId="0" fontId="74" fillId="0" borderId="23" xfId="0" applyFont="1" applyFill="1" applyBorder="1" applyAlignment="1">
      <alignment horizontal="left" vertical="center"/>
    </xf>
    <xf numFmtId="0" fontId="74" fillId="0" borderId="44" xfId="0" applyFont="1" applyFill="1" applyBorder="1" applyAlignment="1">
      <alignment horizontal="left" vertical="center"/>
    </xf>
    <xf numFmtId="0" fontId="74" fillId="0" borderId="65" xfId="0" applyFont="1" applyFill="1" applyBorder="1" applyAlignment="1">
      <alignment horizontal="left" vertical="center"/>
    </xf>
    <xf numFmtId="0" fontId="74" fillId="0" borderId="29" xfId="0" applyFont="1" applyFill="1" applyBorder="1" applyAlignment="1">
      <alignment horizontal="center"/>
    </xf>
    <xf numFmtId="0" fontId="76" fillId="0" borderId="14" xfId="54" applyFont="1" applyFill="1" applyBorder="1" applyAlignment="1">
      <alignment horizontal="center" vertical="center" wrapText="1"/>
      <protection/>
    </xf>
    <xf numFmtId="0" fontId="76" fillId="0" borderId="18" xfId="54" applyFont="1" applyFill="1" applyBorder="1" applyAlignment="1">
      <alignment horizontal="center" vertical="center" wrapText="1"/>
      <protection/>
    </xf>
    <xf numFmtId="0" fontId="75" fillId="0" borderId="11" xfId="0" applyFont="1" applyFill="1" applyBorder="1" applyAlignment="1">
      <alignment horizontal="center"/>
    </xf>
    <xf numFmtId="0" fontId="76" fillId="0" borderId="52" xfId="54" applyFont="1" applyFill="1" applyBorder="1" applyAlignment="1">
      <alignment horizontal="center" vertical="center"/>
      <protection/>
    </xf>
    <xf numFmtId="1" fontId="76" fillId="0" borderId="18" xfId="54" applyNumberFormat="1" applyFont="1" applyFill="1" applyBorder="1" applyAlignment="1">
      <alignment horizontal="center" vertical="center"/>
      <protection/>
    </xf>
    <xf numFmtId="1" fontId="76" fillId="0" borderId="13" xfId="54" applyNumberFormat="1" applyFont="1" applyFill="1" applyBorder="1" applyAlignment="1">
      <alignment horizontal="center" vertical="center"/>
      <protection/>
    </xf>
    <xf numFmtId="0" fontId="76" fillId="0" borderId="15" xfId="54" applyFont="1" applyFill="1" applyBorder="1" applyAlignment="1">
      <alignment horizontal="center" vertical="center"/>
      <protection/>
    </xf>
    <xf numFmtId="0" fontId="3" fillId="32" borderId="21"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2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0" xfId="0" applyFont="1" applyAlignment="1">
      <alignment/>
    </xf>
    <xf numFmtId="0" fontId="0" fillId="0" borderId="11" xfId="0" applyFont="1" applyBorder="1" applyAlignment="1">
      <alignment wrapText="1"/>
    </xf>
    <xf numFmtId="0" fontId="0" fillId="0" borderId="20" xfId="0" applyFont="1" applyBorder="1" applyAlignment="1">
      <alignment wrapText="1"/>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76" fillId="0" borderId="10" xfId="0" applyFont="1" applyFill="1" applyBorder="1" applyAlignment="1">
      <alignment/>
    </xf>
    <xf numFmtId="0" fontId="76" fillId="0" borderId="50" xfId="0" applyFont="1" applyFill="1" applyBorder="1" applyAlignment="1">
      <alignment horizontal="center" vertical="center"/>
    </xf>
    <xf numFmtId="0" fontId="12" fillId="36" borderId="59" xfId="0" applyFont="1" applyFill="1" applyBorder="1" applyAlignment="1" applyProtection="1">
      <alignment horizontal="center" vertical="center"/>
      <protection locked="0"/>
    </xf>
    <xf numFmtId="0" fontId="12" fillId="37" borderId="59" xfId="0" applyFont="1" applyFill="1" applyBorder="1" applyAlignment="1" applyProtection="1">
      <alignment horizontal="center" vertical="center"/>
      <protection locked="0"/>
    </xf>
    <xf numFmtId="0" fontId="12" fillId="37" borderId="59" xfId="0" applyFont="1" applyFill="1" applyBorder="1" applyAlignment="1" applyProtection="1">
      <alignment horizontal="left" vertical="center"/>
      <protection locked="0"/>
    </xf>
    <xf numFmtId="3" fontId="74" fillId="0" borderId="14" xfId="0" applyNumberFormat="1" applyFont="1" applyFill="1" applyBorder="1" applyAlignment="1" applyProtection="1">
      <alignment horizontal="center" vertical="center"/>
      <protection locked="0"/>
    </xf>
    <xf numFmtId="3" fontId="74" fillId="0" borderId="18" xfId="0" applyNumberFormat="1" applyFont="1" applyFill="1" applyBorder="1" applyAlignment="1" applyProtection="1">
      <alignment horizontal="center" vertical="center"/>
      <protection locked="0"/>
    </xf>
    <xf numFmtId="3" fontId="74" fillId="0" borderId="13" xfId="0" applyNumberFormat="1" applyFont="1" applyFill="1" applyBorder="1" applyAlignment="1" applyProtection="1">
      <alignment horizontal="center" vertical="center"/>
      <protection locked="0"/>
    </xf>
    <xf numFmtId="3" fontId="74" fillId="0" borderId="51" xfId="0" applyNumberFormat="1" applyFont="1" applyFill="1" applyBorder="1" applyAlignment="1" applyProtection="1">
      <alignment horizontal="center" vertical="center"/>
      <protection locked="0"/>
    </xf>
    <xf numFmtId="3" fontId="74" fillId="0" borderId="52" xfId="0" applyNumberFormat="1" applyFont="1" applyFill="1" applyBorder="1" applyAlignment="1" applyProtection="1">
      <alignment horizontal="center" vertical="center"/>
      <protection locked="0"/>
    </xf>
    <xf numFmtId="3" fontId="74" fillId="0" borderId="67" xfId="0" applyNumberFormat="1" applyFont="1" applyFill="1" applyBorder="1" applyAlignment="1" applyProtection="1">
      <alignment horizontal="center" vertical="center"/>
      <protection locked="0"/>
    </xf>
    <xf numFmtId="3" fontId="74" fillId="0" borderId="15" xfId="0" applyNumberFormat="1" applyFont="1" applyFill="1" applyBorder="1" applyAlignment="1" applyProtection="1">
      <alignment horizontal="center" vertical="center"/>
      <protection locked="0"/>
    </xf>
    <xf numFmtId="3" fontId="74" fillId="0" borderId="14" xfId="0" applyNumberFormat="1" applyFont="1" applyFill="1" applyBorder="1" applyAlignment="1" applyProtection="1">
      <alignment horizontal="center" vertical="center" wrapText="1"/>
      <protection locked="0"/>
    </xf>
    <xf numFmtId="3" fontId="74" fillId="0" borderId="18" xfId="0" applyNumberFormat="1" applyFont="1" applyFill="1" applyBorder="1" applyAlignment="1" applyProtection="1">
      <alignment horizontal="center" vertical="center" wrapText="1"/>
      <protection locked="0"/>
    </xf>
    <xf numFmtId="3" fontId="74" fillId="0" borderId="13" xfId="0" applyNumberFormat="1" applyFont="1" applyFill="1" applyBorder="1" applyAlignment="1" applyProtection="1">
      <alignment horizontal="center" vertical="center" wrapText="1"/>
      <protection locked="0"/>
    </xf>
    <xf numFmtId="3" fontId="74" fillId="0" borderId="53" xfId="0" applyNumberFormat="1" applyFont="1" applyFill="1" applyBorder="1" applyAlignment="1" applyProtection="1">
      <alignment horizontal="center" vertical="center"/>
      <protection locked="0"/>
    </xf>
    <xf numFmtId="3" fontId="74" fillId="0" borderId="14" xfId="0" applyNumberFormat="1" applyFont="1" applyFill="1" applyBorder="1" applyAlignment="1" applyProtection="1">
      <alignment vertical="center"/>
      <protection locked="0"/>
    </xf>
    <xf numFmtId="3" fontId="74" fillId="0" borderId="13" xfId="0" applyNumberFormat="1" applyFont="1" applyFill="1" applyBorder="1" applyAlignment="1" applyProtection="1">
      <alignment vertical="center"/>
      <protection locked="0"/>
    </xf>
    <xf numFmtId="3" fontId="74" fillId="0" borderId="17" xfId="0" applyNumberFormat="1" applyFont="1" applyFill="1" applyBorder="1" applyAlignment="1" applyProtection="1">
      <alignment horizontal="center" vertical="center"/>
      <protection locked="0"/>
    </xf>
    <xf numFmtId="3" fontId="74" fillId="0" borderId="15" xfId="0" applyNumberFormat="1" applyFont="1" applyFill="1" applyBorder="1" applyAlignment="1" applyProtection="1">
      <alignment horizontal="center" vertical="center" wrapText="1"/>
      <protection locked="0"/>
    </xf>
    <xf numFmtId="3" fontId="74" fillId="0" borderId="14" xfId="54" applyNumberFormat="1" applyFont="1" applyFill="1" applyBorder="1" applyAlignment="1" applyProtection="1">
      <alignment horizontal="center" vertical="center"/>
      <protection locked="0"/>
    </xf>
    <xf numFmtId="3" fontId="74" fillId="0" borderId="18" xfId="54" applyNumberFormat="1" applyFont="1" applyFill="1" applyBorder="1" applyAlignment="1" applyProtection="1">
      <alignment horizontal="center" vertical="center"/>
      <protection locked="0"/>
    </xf>
    <xf numFmtId="3" fontId="74" fillId="0" borderId="52" xfId="54" applyNumberFormat="1" applyFont="1" applyFill="1" applyBorder="1" applyAlignment="1" applyProtection="1">
      <alignment horizontal="center" vertical="center"/>
      <protection locked="0"/>
    </xf>
    <xf numFmtId="3" fontId="74" fillId="0" borderId="13" xfId="54" applyNumberFormat="1" applyFont="1" applyFill="1" applyBorder="1" applyAlignment="1" applyProtection="1">
      <alignment horizontal="center" vertical="center"/>
      <protection locked="0"/>
    </xf>
    <xf numFmtId="3" fontId="74" fillId="0" borderId="51" xfId="54" applyNumberFormat="1" applyFont="1" applyFill="1" applyBorder="1" applyAlignment="1" applyProtection="1">
      <alignment horizontal="center" vertical="center"/>
      <protection locked="0"/>
    </xf>
    <xf numFmtId="3" fontId="74" fillId="0" borderId="67" xfId="54" applyNumberFormat="1" applyFont="1" applyFill="1" applyBorder="1" applyAlignment="1" applyProtection="1">
      <alignment horizontal="center" vertical="center"/>
      <protection locked="0"/>
    </xf>
    <xf numFmtId="3" fontId="74" fillId="0" borderId="53" xfId="54" applyNumberFormat="1" applyFont="1" applyFill="1" applyBorder="1" applyAlignment="1" applyProtection="1">
      <alignment horizontal="center" vertical="center"/>
      <protection locked="0"/>
    </xf>
    <xf numFmtId="3" fontId="74" fillId="0" borderId="15" xfId="54" applyNumberFormat="1" applyFont="1" applyFill="1" applyBorder="1" applyAlignment="1" applyProtection="1">
      <alignment horizontal="center" vertical="center"/>
      <protection locked="0"/>
    </xf>
    <xf numFmtId="3" fontId="15" fillId="0" borderId="14" xfId="0" applyNumberFormat="1" applyFont="1" applyFill="1" applyBorder="1" applyAlignment="1" applyProtection="1">
      <alignment horizontal="center" vertical="center"/>
      <protection locked="0"/>
    </xf>
    <xf numFmtId="3" fontId="15" fillId="0" borderId="51" xfId="0" applyNumberFormat="1" applyFont="1" applyFill="1" applyBorder="1" applyAlignment="1" applyProtection="1">
      <alignment horizontal="center" vertical="center"/>
      <protection locked="0"/>
    </xf>
    <xf numFmtId="3" fontId="15" fillId="0" borderId="18" xfId="0" applyNumberFormat="1" applyFont="1" applyFill="1" applyBorder="1" applyAlignment="1" applyProtection="1">
      <alignment horizontal="center" vertical="center"/>
      <protection locked="0"/>
    </xf>
    <xf numFmtId="3" fontId="15" fillId="0" borderId="13" xfId="0" applyNumberFormat="1" applyFont="1" applyFill="1" applyBorder="1" applyAlignment="1" applyProtection="1">
      <alignment horizontal="center" vertical="center"/>
      <protection locked="0"/>
    </xf>
    <xf numFmtId="3" fontId="15" fillId="0" borderId="52" xfId="0" applyNumberFormat="1" applyFont="1" applyFill="1" applyBorder="1" applyAlignment="1" applyProtection="1">
      <alignment horizontal="center" vertical="center"/>
      <protection locked="0"/>
    </xf>
    <xf numFmtId="3" fontId="15" fillId="0" borderId="53"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protection locked="0"/>
    </xf>
    <xf numFmtId="3" fontId="0" fillId="0" borderId="13" xfId="0" applyNumberFormat="1" applyFont="1" applyFill="1" applyBorder="1" applyAlignment="1" applyProtection="1">
      <alignment/>
      <protection locked="0"/>
    </xf>
    <xf numFmtId="3" fontId="0" fillId="0" borderId="14" xfId="0" applyNumberFormat="1" applyFont="1" applyFill="1" applyBorder="1" applyAlignment="1" applyProtection="1">
      <alignment/>
      <protection locked="0"/>
    </xf>
    <xf numFmtId="3" fontId="0" fillId="0" borderId="51" xfId="0" applyNumberFormat="1" applyFont="1" applyFill="1" applyBorder="1" applyAlignment="1" applyProtection="1">
      <alignment/>
      <protection locked="0"/>
    </xf>
    <xf numFmtId="3" fontId="0" fillId="0" borderId="52" xfId="0" applyNumberFormat="1" applyFont="1" applyFill="1" applyBorder="1" applyAlignment="1" applyProtection="1">
      <alignment/>
      <protection locked="0"/>
    </xf>
    <xf numFmtId="3" fontId="74" fillId="0" borderId="18" xfId="0" applyNumberFormat="1" applyFont="1" applyFill="1" applyBorder="1" applyAlignment="1" applyProtection="1">
      <alignment vertical="center"/>
      <protection locked="0"/>
    </xf>
    <xf numFmtId="3" fontId="74" fillId="0" borderId="13" xfId="0" applyNumberFormat="1" applyFont="1" applyFill="1" applyBorder="1" applyAlignment="1" applyProtection="1">
      <alignment/>
      <protection locked="0"/>
    </xf>
    <xf numFmtId="3" fontId="74" fillId="0" borderId="52" xfId="0" applyNumberFormat="1" applyFont="1" applyFill="1" applyBorder="1" applyAlignment="1" applyProtection="1">
      <alignment vertical="center"/>
      <protection locked="0"/>
    </xf>
    <xf numFmtId="3" fontId="74" fillId="0" borderId="14" xfId="54" applyNumberFormat="1" applyFont="1" applyFill="1" applyBorder="1" applyAlignment="1" applyProtection="1">
      <alignment/>
      <protection locked="0"/>
    </xf>
    <xf numFmtId="3" fontId="74" fillId="0" borderId="18" xfId="54" applyNumberFormat="1" applyFont="1" applyFill="1" applyBorder="1" applyAlignment="1" applyProtection="1">
      <alignment/>
      <protection locked="0"/>
    </xf>
    <xf numFmtId="3" fontId="74" fillId="0" borderId="13" xfId="54" applyNumberFormat="1" applyFont="1" applyFill="1" applyBorder="1" applyAlignment="1" applyProtection="1">
      <alignment/>
      <protection locked="0"/>
    </xf>
    <xf numFmtId="3" fontId="74" fillId="0" borderId="15" xfId="54" applyNumberFormat="1" applyFont="1" applyFill="1" applyBorder="1" applyAlignment="1" applyProtection="1">
      <alignment/>
      <protection locked="0"/>
    </xf>
    <xf numFmtId="3" fontId="74" fillId="0" borderId="52" xfId="54" applyNumberFormat="1" applyFont="1" applyFill="1" applyBorder="1" applyAlignment="1" applyProtection="1">
      <alignment/>
      <protection locked="0"/>
    </xf>
    <xf numFmtId="3" fontId="74" fillId="0" borderId="14" xfId="54" applyNumberFormat="1" applyFont="1" applyFill="1" applyBorder="1" applyAlignment="1" applyProtection="1">
      <alignment horizontal="center" vertical="center" wrapText="1"/>
      <protection locked="0"/>
    </xf>
    <xf numFmtId="3" fontId="74" fillId="0" borderId="18" xfId="54" applyNumberFormat="1" applyFont="1" applyFill="1" applyBorder="1" applyAlignment="1" applyProtection="1">
      <alignment horizontal="center" vertical="center" wrapText="1"/>
      <protection locked="0"/>
    </xf>
    <xf numFmtId="3" fontId="74" fillId="0" borderId="13" xfId="54" applyNumberFormat="1" applyFont="1" applyFill="1" applyBorder="1" applyAlignment="1" applyProtection="1">
      <alignment horizontal="center" vertical="center" wrapText="1"/>
      <protection locked="0"/>
    </xf>
    <xf numFmtId="3" fontId="74" fillId="0" borderId="51" xfId="54" applyNumberFormat="1" applyFont="1" applyFill="1" applyBorder="1" applyAlignment="1" applyProtection="1">
      <alignment horizontal="center"/>
      <protection locked="0"/>
    </xf>
    <xf numFmtId="3" fontId="74" fillId="0" borderId="18" xfId="54" applyNumberFormat="1" applyFont="1" applyFill="1" applyBorder="1" applyAlignment="1" applyProtection="1">
      <alignment horizontal="center"/>
      <protection locked="0"/>
    </xf>
    <xf numFmtId="3" fontId="74" fillId="0" borderId="52" xfId="54" applyNumberFormat="1" applyFont="1" applyFill="1" applyBorder="1" applyAlignment="1" applyProtection="1">
      <alignment horizontal="center"/>
      <protection locked="0"/>
    </xf>
    <xf numFmtId="3" fontId="74" fillId="0" borderId="14" xfId="54" applyNumberFormat="1" applyFont="1" applyFill="1" applyBorder="1" applyAlignment="1" applyProtection="1">
      <alignment horizontal="center"/>
      <protection locked="0"/>
    </xf>
    <xf numFmtId="3" fontId="74" fillId="0" borderId="13" xfId="54" applyNumberFormat="1" applyFont="1" applyFill="1" applyBorder="1" applyAlignment="1" applyProtection="1">
      <alignment horizontal="center"/>
      <protection locked="0"/>
    </xf>
    <xf numFmtId="3" fontId="74" fillId="0" borderId="18" xfId="54" applyNumberFormat="1" applyFont="1" applyFill="1" applyBorder="1" applyAlignment="1" applyProtection="1">
      <alignment horizontal="left"/>
      <protection locked="0"/>
    </xf>
    <xf numFmtId="3" fontId="74" fillId="0" borderId="13" xfId="54" applyNumberFormat="1" applyFont="1" applyFill="1" applyBorder="1" applyAlignment="1" applyProtection="1">
      <alignment horizontal="left"/>
      <protection locked="0"/>
    </xf>
    <xf numFmtId="3" fontId="74" fillId="0" borderId="51" xfId="54" applyNumberFormat="1" applyFont="1" applyFill="1" applyBorder="1" applyAlignment="1" applyProtection="1">
      <alignment horizontal="left"/>
      <protection locked="0"/>
    </xf>
    <xf numFmtId="3" fontId="74" fillId="0" borderId="13" xfId="54" applyNumberFormat="1" applyFont="1" applyFill="1" applyBorder="1" applyAlignment="1" applyProtection="1">
      <alignment vertical="center" wrapText="1"/>
      <protection locked="0"/>
    </xf>
    <xf numFmtId="3" fontId="0" fillId="0" borderId="17" xfId="0" applyNumberFormat="1" applyFont="1" applyFill="1" applyBorder="1" applyAlignment="1" applyProtection="1">
      <alignment/>
      <protection locked="0"/>
    </xf>
    <xf numFmtId="3" fontId="74" fillId="0" borderId="52" xfId="0" applyNumberFormat="1" applyFont="1" applyFill="1" applyBorder="1" applyAlignment="1" applyProtection="1">
      <alignment vertical="center" wrapText="1"/>
      <protection locked="0"/>
    </xf>
    <xf numFmtId="3" fontId="82" fillId="0" borderId="14" xfId="0" applyNumberFormat="1" applyFont="1" applyFill="1" applyBorder="1" applyAlignment="1" applyProtection="1">
      <alignment/>
      <protection locked="0"/>
    </xf>
    <xf numFmtId="3" fontId="82" fillId="0" borderId="18" xfId="0" applyNumberFormat="1" applyFont="1" applyFill="1" applyBorder="1" applyAlignment="1" applyProtection="1">
      <alignment/>
      <protection locked="0"/>
    </xf>
    <xf numFmtId="3" fontId="82" fillId="0" borderId="13" xfId="0" applyNumberFormat="1" applyFont="1" applyFill="1" applyBorder="1" applyAlignment="1" applyProtection="1">
      <alignment/>
      <protection locked="0"/>
    </xf>
    <xf numFmtId="3" fontId="82" fillId="0" borderId="51" xfId="0" applyNumberFormat="1" applyFont="1" applyFill="1" applyBorder="1" applyAlignment="1" applyProtection="1">
      <alignment/>
      <protection locked="0"/>
    </xf>
    <xf numFmtId="3" fontId="15" fillId="0" borderId="14" xfId="0" applyNumberFormat="1" applyFont="1" applyFill="1" applyBorder="1" applyAlignment="1" applyProtection="1">
      <alignment vertical="center"/>
      <protection locked="0"/>
    </xf>
    <xf numFmtId="3" fontId="15" fillId="0" borderId="18" xfId="0" applyNumberFormat="1" applyFont="1" applyFill="1" applyBorder="1" applyAlignment="1" applyProtection="1">
      <alignment vertical="center"/>
      <protection locked="0"/>
    </xf>
    <xf numFmtId="3" fontId="15" fillId="0" borderId="13" xfId="0" applyNumberFormat="1" applyFont="1" applyFill="1" applyBorder="1" applyAlignment="1" applyProtection="1">
      <alignment vertical="center"/>
      <protection locked="0"/>
    </xf>
    <xf numFmtId="0" fontId="23" fillId="0" borderId="0" xfId="0" applyFont="1" applyAlignment="1">
      <alignment/>
    </xf>
    <xf numFmtId="0" fontId="56" fillId="0" borderId="0" xfId="55">
      <alignment/>
      <protection/>
    </xf>
    <xf numFmtId="0" fontId="74" fillId="0" borderId="0" xfId="55" applyFont="1" applyFill="1">
      <alignment/>
      <protection/>
    </xf>
    <xf numFmtId="0" fontId="76" fillId="0" borderId="0" xfId="0" applyFont="1" applyFill="1" applyBorder="1" applyAlignment="1">
      <alignment horizontal="right"/>
    </xf>
    <xf numFmtId="0" fontId="83" fillId="0" borderId="0" xfId="0" applyFont="1" applyFill="1" applyAlignment="1">
      <alignment/>
    </xf>
    <xf numFmtId="0" fontId="83" fillId="0" borderId="0" xfId="0" applyFont="1" applyFill="1" applyAlignment="1" applyProtection="1">
      <alignment/>
      <protection/>
    </xf>
    <xf numFmtId="0" fontId="83" fillId="0" borderId="0" xfId="0" applyFont="1" applyFill="1" applyBorder="1" applyAlignment="1" applyProtection="1">
      <alignment shrinkToFit="1"/>
      <protection/>
    </xf>
    <xf numFmtId="0" fontId="83" fillId="0" borderId="0" xfId="0" applyFont="1" applyFill="1" applyBorder="1" applyAlignment="1" applyProtection="1">
      <alignment/>
      <protection/>
    </xf>
    <xf numFmtId="0" fontId="83" fillId="0" borderId="0" xfId="0" applyNumberFormat="1" applyFont="1" applyFill="1" applyBorder="1" applyAlignment="1" applyProtection="1">
      <alignment/>
      <protection/>
    </xf>
    <xf numFmtId="0" fontId="84" fillId="0" borderId="0" xfId="0" applyFont="1" applyFill="1" applyBorder="1" applyAlignment="1" applyProtection="1">
      <alignment/>
      <protection locked="0"/>
    </xf>
    <xf numFmtId="0" fontId="85" fillId="0" borderId="0" xfId="0" applyFont="1" applyFill="1" applyBorder="1" applyAlignment="1" applyProtection="1">
      <alignment/>
      <protection locked="0"/>
    </xf>
    <xf numFmtId="0" fontId="84" fillId="0" borderId="0" xfId="0" applyFont="1" applyFill="1" applyBorder="1" applyAlignment="1" applyProtection="1">
      <alignment/>
      <protection/>
    </xf>
    <xf numFmtId="0" fontId="85" fillId="0" borderId="0" xfId="0" applyFont="1" applyFill="1" applyBorder="1" applyAlignment="1" applyProtection="1">
      <alignment/>
      <protection/>
    </xf>
    <xf numFmtId="0" fontId="76" fillId="0" borderId="53" xfId="0" applyFont="1" applyFill="1" applyBorder="1" applyAlignment="1">
      <alignment horizontal="center" vertical="center"/>
    </xf>
    <xf numFmtId="0" fontId="76" fillId="0" borderId="34" xfId="0" applyFont="1" applyFill="1" applyBorder="1" applyAlignment="1">
      <alignment horizontal="center" vertical="center"/>
    </xf>
    <xf numFmtId="0" fontId="21" fillId="36" borderId="0" xfId="46" applyFill="1" applyAlignment="1" applyProtection="1">
      <alignment horizontal="left" vertical="center" wrapText="1"/>
      <protection/>
    </xf>
    <xf numFmtId="0" fontId="0" fillId="36" borderId="0" xfId="54" applyFont="1" applyFill="1" applyAlignment="1">
      <alignment vertical="center" wrapText="1"/>
      <protection/>
    </xf>
    <xf numFmtId="0" fontId="0" fillId="36" borderId="0" xfId="54" applyFont="1" applyFill="1" applyAlignment="1">
      <alignment horizontal="center" vertical="center"/>
      <protection/>
    </xf>
    <xf numFmtId="0" fontId="21" fillId="36" borderId="0" xfId="46" applyFill="1" applyAlignment="1" applyProtection="1">
      <alignment vertical="center" wrapText="1"/>
      <protection/>
    </xf>
    <xf numFmtId="0" fontId="21" fillId="0" borderId="0" xfId="46" applyFill="1" applyAlignment="1" applyProtection="1">
      <alignment horizontal="left" vertical="center" wrapText="1"/>
      <protection/>
    </xf>
    <xf numFmtId="0" fontId="0" fillId="0" borderId="0" xfId="54" applyFont="1" applyFill="1" applyAlignment="1">
      <alignment vertical="center" wrapText="1"/>
      <protection/>
    </xf>
    <xf numFmtId="0" fontId="0" fillId="0" borderId="0" xfId="54" applyFont="1" applyFill="1" applyAlignment="1">
      <alignment horizontal="center" vertical="center"/>
      <protection/>
    </xf>
    <xf numFmtId="0" fontId="21" fillId="0" borderId="0" xfId="46" applyFill="1" applyAlignment="1" applyProtection="1">
      <alignment vertical="center" wrapText="1"/>
      <protection/>
    </xf>
    <xf numFmtId="0" fontId="78" fillId="0" borderId="53" xfId="0" applyFont="1" applyFill="1" applyBorder="1" applyAlignment="1" quotePrefix="1">
      <alignment horizontal="center" vertical="center" wrapText="1"/>
    </xf>
    <xf numFmtId="1" fontId="76" fillId="0" borderId="26" xfId="0" applyNumberFormat="1" applyFont="1" applyFill="1" applyBorder="1" applyAlignment="1">
      <alignment vertical="center"/>
    </xf>
    <xf numFmtId="1" fontId="76" fillId="0" borderId="16" xfId="0" applyNumberFormat="1" applyFont="1" applyFill="1" applyBorder="1" applyAlignment="1">
      <alignment vertical="center"/>
    </xf>
    <xf numFmtId="1" fontId="76" fillId="0" borderId="22" xfId="0" applyNumberFormat="1" applyFont="1" applyFill="1" applyBorder="1" applyAlignment="1">
      <alignment vertical="center"/>
    </xf>
    <xf numFmtId="0" fontId="86" fillId="0" borderId="0" xfId="54" applyFont="1">
      <alignment/>
      <protection/>
    </xf>
    <xf numFmtId="0" fontId="87" fillId="0" borderId="0" xfId="46" applyFont="1" applyAlignment="1" applyProtection="1">
      <alignment horizontal="left" vertical="center" wrapText="1"/>
      <protection/>
    </xf>
    <xf numFmtId="0" fontId="88" fillId="0" borderId="0" xfId="54" applyFont="1" applyAlignment="1">
      <alignment vertical="center" wrapText="1"/>
      <protection/>
    </xf>
    <xf numFmtId="0" fontId="88" fillId="0" borderId="0" xfId="54" applyFont="1" applyAlignment="1">
      <alignment horizontal="center" vertical="center"/>
      <protection/>
    </xf>
    <xf numFmtId="0" fontId="87" fillId="0" borderId="0" xfId="46" applyFont="1" applyAlignment="1" applyProtection="1">
      <alignment vertical="center" wrapText="1"/>
      <protection/>
    </xf>
    <xf numFmtId="0" fontId="88" fillId="0" borderId="0" xfId="54" applyFont="1">
      <alignment/>
      <protection/>
    </xf>
    <xf numFmtId="0" fontId="13" fillId="0" borderId="0" xfId="0" applyFont="1" applyAlignment="1">
      <alignment horizontal="center"/>
    </xf>
    <xf numFmtId="0" fontId="78" fillId="0" borderId="31" xfId="0" applyFont="1" applyFill="1" applyBorder="1" applyAlignment="1">
      <alignment horizontal="center" vertical="center" wrapText="1"/>
    </xf>
    <xf numFmtId="0" fontId="78" fillId="0" borderId="66" xfId="0" applyFont="1" applyFill="1" applyBorder="1" applyAlignment="1">
      <alignment horizontal="center" vertical="center" wrapText="1"/>
    </xf>
    <xf numFmtId="0" fontId="78" fillId="0" borderId="63" xfId="0" applyFont="1" applyFill="1" applyBorder="1" applyAlignment="1">
      <alignment horizontal="center" vertical="center" wrapText="1"/>
    </xf>
    <xf numFmtId="0" fontId="78" fillId="0" borderId="4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60" xfId="0" applyFont="1" applyFill="1" applyBorder="1" applyAlignment="1">
      <alignment horizontal="center" vertical="center" wrapText="1"/>
    </xf>
    <xf numFmtId="0" fontId="78" fillId="0" borderId="44" xfId="0" applyFont="1" applyFill="1" applyBorder="1" applyAlignment="1">
      <alignment horizontal="center" vertical="center" wrapText="1"/>
    </xf>
    <xf numFmtId="0" fontId="78" fillId="0" borderId="65" xfId="0" applyFont="1" applyFill="1" applyBorder="1" applyAlignment="1">
      <alignment horizontal="center" vertical="center" wrapText="1"/>
    </xf>
    <xf numFmtId="0" fontId="78" fillId="0" borderId="64" xfId="0" applyFont="1" applyFill="1" applyBorder="1" applyAlignment="1">
      <alignment horizontal="center" vertical="center" wrapText="1"/>
    </xf>
    <xf numFmtId="0" fontId="76" fillId="0" borderId="21" xfId="0" applyFont="1" applyFill="1" applyBorder="1" applyAlignment="1">
      <alignment horizontal="left" vertical="center"/>
    </xf>
    <xf numFmtId="0" fontId="76" fillId="0" borderId="22" xfId="0" applyFont="1" applyFill="1" applyBorder="1" applyAlignment="1">
      <alignment horizontal="left" vertical="center"/>
    </xf>
    <xf numFmtId="0" fontId="76" fillId="0" borderId="24" xfId="0" applyFont="1" applyFill="1" applyBorder="1" applyAlignment="1">
      <alignment horizontal="left" vertical="center"/>
    </xf>
    <xf numFmtId="0" fontId="76" fillId="0" borderId="26" xfId="0" applyFont="1" applyFill="1" applyBorder="1" applyAlignment="1">
      <alignment horizontal="left" vertical="center"/>
    </xf>
    <xf numFmtId="0" fontId="76" fillId="0" borderId="23" xfId="0" applyFont="1" applyFill="1" applyBorder="1" applyAlignment="1">
      <alignment horizontal="left" vertical="center"/>
    </xf>
    <xf numFmtId="0" fontId="76" fillId="0" borderId="16" xfId="0" applyFont="1" applyFill="1" applyBorder="1" applyAlignment="1">
      <alignment horizontal="left" vertical="center"/>
    </xf>
    <xf numFmtId="0" fontId="75" fillId="0" borderId="17" xfId="0" applyFont="1" applyFill="1" applyBorder="1" applyAlignment="1" quotePrefix="1">
      <alignment horizontal="center" vertical="center" textRotation="90" wrapText="1"/>
    </xf>
    <xf numFmtId="0" fontId="75" fillId="0" borderId="67" xfId="0" applyFont="1" applyFill="1" applyBorder="1" applyAlignment="1">
      <alignment horizontal="center" vertical="center" textRotation="90" wrapText="1"/>
    </xf>
    <xf numFmtId="0" fontId="75" fillId="0" borderId="53" xfId="0" applyFont="1" applyFill="1" applyBorder="1" applyAlignment="1">
      <alignment horizontal="center" vertical="center" textRotation="90" wrapText="1"/>
    </xf>
    <xf numFmtId="0" fontId="75" fillId="0" borderId="31" xfId="0" applyFont="1" applyFill="1" applyBorder="1" applyAlignment="1">
      <alignment horizontal="center" vertical="center" textRotation="90" wrapText="1"/>
    </xf>
    <xf numFmtId="0" fontId="75" fillId="0" borderId="40" xfId="0" applyFont="1" applyFill="1" applyBorder="1" applyAlignment="1">
      <alignment horizontal="center" vertical="center" textRotation="90" wrapText="1"/>
    </xf>
    <xf numFmtId="0" fontId="78" fillId="0" borderId="29" xfId="0" applyFont="1" applyFill="1" applyBorder="1" applyAlignment="1">
      <alignment horizontal="center" vertical="center" wrapText="1"/>
    </xf>
    <xf numFmtId="0" fontId="78" fillId="0" borderId="30" xfId="0" applyFont="1" applyFill="1" applyBorder="1" applyAlignment="1">
      <alignment horizontal="center" vertical="center" wrapText="1"/>
    </xf>
    <xf numFmtId="0" fontId="78" fillId="0" borderId="36" xfId="0" applyFont="1" applyFill="1" applyBorder="1" applyAlignment="1">
      <alignment horizontal="center" vertical="center" wrapText="1"/>
    </xf>
    <xf numFmtId="0" fontId="78" fillId="0" borderId="17" xfId="0" applyFont="1" applyFill="1" applyBorder="1" applyAlignment="1">
      <alignment horizontal="center" vertical="center" textRotation="90" wrapText="1"/>
    </xf>
    <xf numFmtId="0" fontId="78" fillId="0" borderId="67" xfId="0" applyFont="1" applyFill="1" applyBorder="1" applyAlignment="1">
      <alignment horizontal="center" vertical="center" textRotation="90" wrapText="1"/>
    </xf>
    <xf numFmtId="0" fontId="78" fillId="0" borderId="53" xfId="0" applyFont="1" applyFill="1" applyBorder="1" applyAlignment="1">
      <alignment horizontal="center" vertical="center" textRotation="90" wrapText="1"/>
    </xf>
    <xf numFmtId="0" fontId="79" fillId="0" borderId="14" xfId="0" applyFont="1" applyFill="1" applyBorder="1" applyAlignment="1">
      <alignment horizontal="center" vertical="center" textRotation="90" wrapText="1"/>
    </xf>
    <xf numFmtId="0" fontId="79" fillId="0" borderId="51" xfId="0" applyFont="1" applyFill="1" applyBorder="1" applyAlignment="1">
      <alignment horizontal="center" vertical="center" textRotation="90" wrapText="1"/>
    </xf>
    <xf numFmtId="0" fontId="79" fillId="0" borderId="18" xfId="0" applyFont="1" applyFill="1" applyBorder="1" applyAlignment="1">
      <alignment horizontal="center" vertical="center" textRotation="90" wrapText="1"/>
    </xf>
    <xf numFmtId="0" fontId="79" fillId="0" borderId="24" xfId="0" applyFont="1" applyFill="1" applyBorder="1" applyAlignment="1">
      <alignment horizontal="center" vertical="center" textRotation="90" wrapText="1"/>
    </xf>
    <xf numFmtId="0" fontId="79" fillId="0" borderId="50" xfId="0" applyFont="1" applyFill="1" applyBorder="1" applyAlignment="1">
      <alignment horizontal="center" vertical="center" textRotation="90" wrapText="1"/>
    </xf>
    <xf numFmtId="0" fontId="79" fillId="0" borderId="23" xfId="0" applyFont="1" applyFill="1" applyBorder="1" applyAlignment="1">
      <alignment horizontal="center" vertical="center" textRotation="90" wrapText="1"/>
    </xf>
    <xf numFmtId="0" fontId="79" fillId="0" borderId="17" xfId="0" applyFont="1" applyFill="1" applyBorder="1" applyAlignment="1">
      <alignment horizontal="center" vertical="center" textRotation="90" wrapText="1"/>
    </xf>
    <xf numFmtId="0" fontId="79" fillId="0" borderId="67" xfId="0" applyFont="1" applyFill="1" applyBorder="1" applyAlignment="1">
      <alignment horizontal="center" vertical="center" textRotation="90" wrapText="1"/>
    </xf>
    <xf numFmtId="0" fontId="79" fillId="0" borderId="53" xfId="0" applyFont="1" applyFill="1" applyBorder="1" applyAlignment="1">
      <alignment horizontal="center" vertical="center" textRotation="90" wrapText="1"/>
    </xf>
    <xf numFmtId="0" fontId="75" fillId="0" borderId="10" xfId="0" applyFont="1" applyFill="1" applyBorder="1" applyAlignment="1">
      <alignment horizontal="left"/>
    </xf>
    <xf numFmtId="0" fontId="75" fillId="0" borderId="17" xfId="0" applyFont="1" applyFill="1" applyBorder="1" applyAlignment="1">
      <alignment horizontal="center" vertical="center" textRotation="90" wrapText="1"/>
    </xf>
    <xf numFmtId="0" fontId="79" fillId="0" borderId="29" xfId="0" applyFont="1" applyFill="1" applyBorder="1" applyAlignment="1">
      <alignment horizontal="center" vertical="center" wrapText="1"/>
    </xf>
    <xf numFmtId="0" fontId="79" fillId="0" borderId="30" xfId="0" applyFont="1" applyFill="1" applyBorder="1" applyAlignment="1">
      <alignment horizontal="center" vertical="center" wrapText="1"/>
    </xf>
    <xf numFmtId="0" fontId="79" fillId="0" borderId="50"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40" xfId="0" applyFont="1" applyFill="1" applyBorder="1" applyAlignment="1">
      <alignment horizontal="center" vertical="center" wrapText="1"/>
    </xf>
    <xf numFmtId="0" fontId="79" fillId="0" borderId="60" xfId="0" applyFont="1" applyFill="1" applyBorder="1" applyAlignment="1">
      <alignment horizontal="center" vertical="center" wrapText="1"/>
    </xf>
    <xf numFmtId="0" fontId="79" fillId="0" borderId="28"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51" xfId="0" applyFont="1" applyFill="1" applyBorder="1" applyAlignment="1">
      <alignment horizontal="center" vertical="center" wrapText="1"/>
    </xf>
    <xf numFmtId="0" fontId="79" fillId="0" borderId="18"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7" xfId="0" applyFont="1" applyFill="1" applyBorder="1" applyAlignment="1">
      <alignment horizontal="center" vertical="center" wrapText="1"/>
    </xf>
    <xf numFmtId="0" fontId="79" fillId="0" borderId="67" xfId="0" applyFont="1" applyFill="1" applyBorder="1" applyAlignment="1">
      <alignment horizontal="center" vertical="center" wrapText="1"/>
    </xf>
    <xf numFmtId="0" fontId="79" fillId="0" borderId="53" xfId="0" applyFont="1" applyFill="1" applyBorder="1" applyAlignment="1">
      <alignment horizontal="center" vertical="center" wrapText="1"/>
    </xf>
    <xf numFmtId="0" fontId="79" fillId="0" borderId="23"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3" xfId="0" applyFont="1" applyFill="1" applyBorder="1" applyAlignment="1">
      <alignment horizontal="center" vertical="center" textRotation="90" wrapText="1"/>
    </xf>
    <xf numFmtId="0" fontId="79" fillId="0" borderId="24" xfId="0" applyFont="1" applyFill="1" applyBorder="1" applyAlignment="1">
      <alignment horizontal="center" vertical="center" wrapText="1"/>
    </xf>
    <xf numFmtId="0" fontId="79" fillId="0" borderId="26" xfId="0" applyFont="1" applyFill="1" applyBorder="1" applyAlignment="1">
      <alignment horizontal="center" vertical="center" wrapText="1"/>
    </xf>
    <xf numFmtId="0" fontId="78" fillId="0" borderId="31" xfId="0" applyFont="1" applyFill="1" applyBorder="1" applyAlignment="1">
      <alignment horizontal="center" vertical="center" textRotation="90" wrapText="1"/>
    </xf>
    <xf numFmtId="0" fontId="78" fillId="0" borderId="63" xfId="0" applyFont="1" applyFill="1" applyBorder="1" applyAlignment="1">
      <alignment horizontal="center" vertical="center" textRotation="90" wrapText="1"/>
    </xf>
    <xf numFmtId="0" fontId="78" fillId="0" borderId="40" xfId="0" applyFont="1" applyFill="1" applyBorder="1" applyAlignment="1">
      <alignment horizontal="center" vertical="center" textRotation="90" wrapText="1"/>
    </xf>
    <xf numFmtId="0" fontId="78" fillId="0" borderId="60" xfId="0" applyFont="1" applyFill="1" applyBorder="1" applyAlignment="1">
      <alignment horizontal="center" vertical="center" textRotation="90" wrapText="1"/>
    </xf>
    <xf numFmtId="0" fontId="78" fillId="0" borderId="44" xfId="0" applyFont="1" applyFill="1" applyBorder="1" applyAlignment="1">
      <alignment horizontal="center" vertical="center" textRotation="90" wrapText="1"/>
    </xf>
    <xf numFmtId="0" fontId="78" fillId="0" borderId="64" xfId="0" applyFont="1" applyFill="1" applyBorder="1" applyAlignment="1">
      <alignment horizontal="center" vertical="center" textRotation="90" wrapText="1"/>
    </xf>
    <xf numFmtId="49" fontId="79" fillId="0" borderId="17" xfId="0" applyNumberFormat="1" applyFont="1" applyFill="1" applyBorder="1" applyAlignment="1">
      <alignment horizontal="center" vertical="center" wrapText="1"/>
    </xf>
    <xf numFmtId="49" fontId="79" fillId="0" borderId="67" xfId="0" applyNumberFormat="1" applyFont="1" applyFill="1" applyBorder="1" applyAlignment="1">
      <alignment horizontal="center" vertical="center" wrapText="1"/>
    </xf>
    <xf numFmtId="49" fontId="79" fillId="0" borderId="53" xfId="0" applyNumberFormat="1" applyFont="1" applyFill="1" applyBorder="1" applyAlignment="1">
      <alignment horizontal="center" vertical="center" wrapText="1"/>
    </xf>
    <xf numFmtId="1" fontId="77" fillId="0" borderId="32" xfId="0" applyNumberFormat="1" applyFont="1" applyFill="1" applyBorder="1" applyAlignment="1">
      <alignment horizontal="center" vertical="center"/>
    </xf>
    <xf numFmtId="1" fontId="77" fillId="0" borderId="33" xfId="0" applyNumberFormat="1" applyFont="1" applyFill="1" applyBorder="1" applyAlignment="1">
      <alignment horizontal="center" vertical="center"/>
    </xf>
    <xf numFmtId="1" fontId="77" fillId="0" borderId="34" xfId="0" applyNumberFormat="1" applyFont="1" applyFill="1" applyBorder="1" applyAlignment="1">
      <alignment horizontal="center" vertical="center"/>
    </xf>
    <xf numFmtId="1" fontId="77" fillId="0" borderId="25" xfId="0" applyNumberFormat="1" applyFont="1" applyFill="1" applyBorder="1" applyAlignment="1">
      <alignment horizontal="center" vertical="center"/>
    </xf>
    <xf numFmtId="1" fontId="77" fillId="0" borderId="70" xfId="0" applyNumberFormat="1" applyFont="1" applyFill="1" applyBorder="1" applyAlignment="1">
      <alignment horizontal="center" vertical="center"/>
    </xf>
    <xf numFmtId="1" fontId="77" fillId="0" borderId="71" xfId="0" applyNumberFormat="1" applyFont="1" applyFill="1" applyBorder="1" applyAlignment="1">
      <alignment horizontal="center" vertical="center"/>
    </xf>
    <xf numFmtId="0" fontId="79" fillId="0" borderId="31" xfId="0" applyFont="1" applyFill="1" applyBorder="1" applyAlignment="1">
      <alignment horizontal="center" vertical="center" wrapText="1"/>
    </xf>
    <xf numFmtId="0" fontId="79" fillId="0" borderId="63" xfId="0" applyFont="1" applyFill="1" applyBorder="1" applyAlignment="1">
      <alignment horizontal="center" vertical="center" wrapText="1"/>
    </xf>
    <xf numFmtId="0" fontId="79" fillId="0" borderId="44" xfId="0" applyFont="1" applyFill="1" applyBorder="1" applyAlignment="1">
      <alignment horizontal="center" vertical="center" wrapText="1"/>
    </xf>
    <xf numFmtId="0" fontId="79" fillId="0" borderId="64" xfId="0" applyFont="1" applyFill="1" applyBorder="1" applyAlignment="1">
      <alignment horizontal="center" vertical="center" wrapText="1"/>
    </xf>
    <xf numFmtId="0" fontId="75" fillId="0" borderId="29" xfId="0" applyFont="1" applyFill="1" applyBorder="1" applyAlignment="1">
      <alignment horizontal="center" vertical="center" wrapText="1"/>
    </xf>
    <xf numFmtId="0" fontId="75" fillId="0" borderId="31" xfId="0" applyFont="1" applyFill="1" applyBorder="1" applyAlignment="1">
      <alignment horizontal="center" vertical="center" wrapText="1"/>
    </xf>
    <xf numFmtId="0" fontId="75" fillId="0" borderId="63" xfId="0" applyFont="1" applyFill="1" applyBorder="1" applyAlignment="1">
      <alignment horizontal="center" vertical="center" wrapText="1"/>
    </xf>
    <xf numFmtId="0" fontId="75" fillId="0" borderId="44" xfId="0" applyFont="1" applyFill="1" applyBorder="1" applyAlignment="1">
      <alignment horizontal="center" vertical="center" wrapText="1"/>
    </xf>
    <xf numFmtId="0" fontId="75" fillId="0" borderId="64" xfId="0" applyFont="1" applyFill="1" applyBorder="1" applyAlignment="1">
      <alignment horizontal="center" vertical="center" wrapText="1"/>
    </xf>
    <xf numFmtId="0" fontId="75" fillId="0" borderId="44" xfId="0" applyFont="1" applyFill="1" applyBorder="1" applyAlignment="1">
      <alignment horizontal="center" vertical="center" textRotation="90" wrapText="1"/>
    </xf>
    <xf numFmtId="0" fontId="75" fillId="0" borderId="67" xfId="0" applyFont="1" applyFill="1" applyBorder="1" applyAlignment="1" quotePrefix="1">
      <alignment horizontal="center" vertical="center" textRotation="90" wrapText="1"/>
    </xf>
    <xf numFmtId="0" fontId="75" fillId="0" borderId="53" xfId="0" applyFont="1" applyFill="1" applyBorder="1" applyAlignment="1" quotePrefix="1">
      <alignment horizontal="center" vertical="center" textRotation="90" wrapText="1"/>
    </xf>
    <xf numFmtId="0" fontId="75" fillId="0" borderId="40" xfId="0" applyFont="1" applyFill="1" applyBorder="1" applyAlignment="1">
      <alignment horizontal="center" vertical="center" wrapText="1"/>
    </xf>
    <xf numFmtId="0" fontId="75" fillId="0" borderId="60" xfId="0" applyFont="1" applyFill="1" applyBorder="1" applyAlignment="1">
      <alignment horizontal="center" vertical="center" wrapText="1"/>
    </xf>
    <xf numFmtId="0" fontId="79" fillId="0" borderId="32" xfId="0" applyFont="1" applyFill="1" applyBorder="1" applyAlignment="1">
      <alignment horizontal="center" vertical="center" wrapText="1"/>
    </xf>
    <xf numFmtId="0" fontId="79" fillId="0" borderId="39" xfId="0" applyFont="1" applyFill="1" applyBorder="1" applyAlignment="1">
      <alignment horizontal="center" vertical="center" wrapText="1"/>
    </xf>
    <xf numFmtId="0" fontId="79" fillId="0" borderId="25" xfId="0" applyFont="1" applyFill="1" applyBorder="1" applyAlignment="1">
      <alignment horizontal="center" vertical="center" wrapText="1"/>
    </xf>
    <xf numFmtId="0" fontId="79" fillId="0" borderId="38"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9" fillId="0" borderId="33" xfId="0" applyFont="1" applyFill="1" applyBorder="1" applyAlignment="1">
      <alignment horizontal="center" vertical="center" wrapText="1"/>
    </xf>
    <xf numFmtId="0" fontId="79" fillId="0" borderId="43" xfId="0" applyFont="1" applyFill="1" applyBorder="1" applyAlignment="1">
      <alignment horizontal="center" vertical="center" wrapText="1"/>
    </xf>
    <xf numFmtId="1" fontId="79" fillId="0" borderId="29" xfId="0" applyNumberFormat="1" applyFont="1" applyFill="1" applyBorder="1" applyAlignment="1">
      <alignment horizontal="center" vertical="center"/>
    </xf>
    <xf numFmtId="1" fontId="79" fillId="0" borderId="66" xfId="0" applyNumberFormat="1" applyFont="1" applyFill="1" applyBorder="1" applyAlignment="1">
      <alignment horizontal="center" vertical="center"/>
    </xf>
    <xf numFmtId="1" fontId="79" fillId="0" borderId="60" xfId="0" applyNumberFormat="1" applyFont="1" applyFill="1" applyBorder="1" applyAlignment="1">
      <alignment horizontal="center" vertical="center"/>
    </xf>
    <xf numFmtId="0" fontId="79" fillId="0" borderId="66" xfId="0" applyFont="1" applyFill="1" applyBorder="1" applyAlignment="1">
      <alignment horizontal="center" vertical="center" wrapText="1"/>
    </xf>
    <xf numFmtId="0" fontId="79" fillId="0" borderId="65"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53" xfId="0" applyFont="1" applyFill="1" applyBorder="1" applyAlignment="1">
      <alignment horizontal="center" vertical="center" wrapText="1"/>
    </xf>
    <xf numFmtId="0" fontId="75" fillId="0" borderId="30" xfId="0" applyFont="1" applyFill="1" applyBorder="1" applyAlignment="1">
      <alignment horizontal="center" vertical="center" wrapText="1"/>
    </xf>
    <xf numFmtId="0" fontId="75" fillId="0" borderId="36" xfId="0" applyFont="1" applyFill="1" applyBorder="1" applyAlignment="1">
      <alignment horizontal="center" vertical="center" wrapText="1"/>
    </xf>
    <xf numFmtId="0" fontId="75" fillId="0" borderId="60" xfId="0" applyFont="1" applyFill="1" applyBorder="1" applyAlignment="1">
      <alignment horizontal="center" vertical="center" textRotation="90" wrapText="1"/>
    </xf>
    <xf numFmtId="0" fontId="75" fillId="0" borderId="64" xfId="0" applyFont="1" applyFill="1" applyBorder="1" applyAlignment="1">
      <alignment horizontal="center" vertical="center" textRotation="90" wrapText="1"/>
    </xf>
    <xf numFmtId="0" fontId="75" fillId="0" borderId="63" xfId="0" applyFont="1" applyFill="1" applyBorder="1" applyAlignment="1">
      <alignment horizontal="center" vertical="center" textRotation="90" wrapText="1"/>
    </xf>
    <xf numFmtId="0" fontId="79" fillId="0" borderId="29" xfId="0" applyFont="1" applyFill="1" applyBorder="1" applyAlignment="1">
      <alignment horizontal="center"/>
    </xf>
    <xf numFmtId="0" fontId="79" fillId="0" borderId="30" xfId="0" applyFont="1" applyFill="1" applyBorder="1" applyAlignment="1">
      <alignment horizontal="center"/>
    </xf>
    <xf numFmtId="0" fontId="79" fillId="0" borderId="36" xfId="0" applyFont="1" applyFill="1" applyBorder="1" applyAlignment="1">
      <alignment horizontal="center"/>
    </xf>
    <xf numFmtId="0" fontId="75" fillId="0" borderId="14" xfId="0" applyFont="1" applyFill="1" applyBorder="1" applyAlignment="1">
      <alignment horizontal="center" vertical="center" textRotation="90" wrapText="1"/>
    </xf>
    <xf numFmtId="0" fontId="75" fillId="0" borderId="18" xfId="0" applyFont="1" applyFill="1" applyBorder="1" applyAlignment="1">
      <alignment horizontal="center" vertical="center" textRotation="90" wrapText="1"/>
    </xf>
    <xf numFmtId="0" fontId="75" fillId="0" borderId="52" xfId="0" applyFont="1" applyFill="1" applyBorder="1" applyAlignment="1">
      <alignment horizontal="center" vertical="center" textRotation="90" wrapText="1"/>
    </xf>
    <xf numFmtId="0" fontId="75" fillId="0" borderId="11" xfId="0" applyFont="1" applyFill="1" applyBorder="1" applyAlignment="1">
      <alignment horizontal="left"/>
    </xf>
    <xf numFmtId="0" fontId="79" fillId="0" borderId="31" xfId="33" applyFont="1" applyFill="1" applyBorder="1" applyAlignment="1">
      <alignment horizontal="center" vertical="center" wrapText="1"/>
    </xf>
    <xf numFmtId="0" fontId="79" fillId="0" borderId="66" xfId="33" applyFont="1" applyFill="1" applyBorder="1" applyAlignment="1">
      <alignment horizontal="center" vertical="center" wrapText="1"/>
    </xf>
    <xf numFmtId="0" fontId="79" fillId="0" borderId="44" xfId="33" applyFont="1" applyFill="1" applyBorder="1" applyAlignment="1">
      <alignment horizontal="center" vertical="center" wrapText="1"/>
    </xf>
    <xf numFmtId="0" fontId="79" fillId="0" borderId="65" xfId="33" applyFont="1" applyFill="1" applyBorder="1" applyAlignment="1">
      <alignment horizontal="center" vertical="center" wrapText="1"/>
    </xf>
    <xf numFmtId="1" fontId="77" fillId="0" borderId="14" xfId="0" applyNumberFormat="1" applyFont="1" applyFill="1" applyBorder="1" applyAlignment="1">
      <alignment horizontal="center" vertical="center"/>
    </xf>
    <xf numFmtId="1" fontId="77" fillId="0" borderId="18" xfId="0" applyNumberFormat="1" applyFont="1" applyFill="1" applyBorder="1" applyAlignment="1">
      <alignment horizontal="center" vertical="center"/>
    </xf>
    <xf numFmtId="1" fontId="77" fillId="0" borderId="13" xfId="0" applyNumberFormat="1" applyFont="1" applyFill="1" applyBorder="1" applyAlignment="1">
      <alignment horizontal="center" vertical="center"/>
    </xf>
    <xf numFmtId="0" fontId="79" fillId="0" borderId="29" xfId="0" applyFont="1" applyFill="1" applyBorder="1" applyAlignment="1">
      <alignment horizontal="center" vertical="center"/>
    </xf>
    <xf numFmtId="0" fontId="79" fillId="0" borderId="30" xfId="0" applyFont="1" applyFill="1" applyBorder="1" applyAlignment="1">
      <alignment horizontal="center" vertical="center"/>
    </xf>
    <xf numFmtId="0" fontId="75" fillId="0" borderId="66" xfId="0" applyFont="1" applyFill="1" applyBorder="1" applyAlignment="1">
      <alignment horizontal="center" vertical="center" textRotation="90" wrapText="1"/>
    </xf>
    <xf numFmtId="0" fontId="75" fillId="0" borderId="0" xfId="0" applyFont="1" applyFill="1" applyBorder="1" applyAlignment="1">
      <alignment horizontal="center" vertical="center" textRotation="90" wrapText="1"/>
    </xf>
    <xf numFmtId="0" fontId="75" fillId="0" borderId="65" xfId="0" applyFont="1" applyFill="1" applyBorder="1" applyAlignment="1">
      <alignment horizontal="center" vertical="center" textRotation="90" wrapText="1"/>
    </xf>
    <xf numFmtId="1" fontId="77" fillId="0" borderId="21" xfId="0" applyNumberFormat="1" applyFont="1" applyFill="1" applyBorder="1" applyAlignment="1">
      <alignment horizontal="center" vertical="center" wrapText="1"/>
    </xf>
    <xf numFmtId="1" fontId="77" fillId="0" borderId="24" xfId="0" applyNumberFormat="1" applyFont="1" applyFill="1" applyBorder="1" applyAlignment="1">
      <alignment horizontal="center" vertical="center" wrapText="1"/>
    </xf>
    <xf numFmtId="1" fontId="77" fillId="0" borderId="23" xfId="0" applyNumberFormat="1" applyFont="1" applyFill="1" applyBorder="1" applyAlignment="1">
      <alignment horizontal="center" vertical="center" wrapText="1"/>
    </xf>
    <xf numFmtId="0" fontId="79" fillId="0" borderId="36" xfId="0" applyFont="1" applyFill="1" applyBorder="1" applyAlignment="1">
      <alignment horizontal="center" vertical="center" wrapText="1"/>
    </xf>
    <xf numFmtId="0" fontId="74" fillId="0" borderId="67" xfId="0" applyFont="1" applyFill="1" applyBorder="1" applyAlignment="1">
      <alignment horizontal="center" vertical="center" textRotation="90" wrapText="1"/>
    </xf>
    <xf numFmtId="0" fontId="74" fillId="0" borderId="53" xfId="0" applyFont="1" applyFill="1" applyBorder="1" applyAlignment="1">
      <alignment horizontal="center" vertical="center" textRotation="90" wrapText="1"/>
    </xf>
    <xf numFmtId="0" fontId="79" fillId="0" borderId="0" xfId="0" applyFont="1" applyFill="1" applyBorder="1" applyAlignment="1">
      <alignment horizontal="center" vertical="center" wrapText="1"/>
    </xf>
    <xf numFmtId="0" fontId="79" fillId="0" borderId="21" xfId="0" applyFont="1" applyFill="1" applyBorder="1" applyAlignment="1">
      <alignment horizontal="center" vertical="center" wrapText="1"/>
    </xf>
    <xf numFmtId="0" fontId="78" fillId="0" borderId="15" xfId="0" applyFont="1" applyFill="1" applyBorder="1" applyAlignment="1">
      <alignment horizontal="center" vertical="center" textRotation="90"/>
    </xf>
    <xf numFmtId="0" fontId="0" fillId="0" borderId="26" xfId="0"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78" fillId="0" borderId="15" xfId="0" applyFont="1" applyFill="1" applyBorder="1" applyAlignment="1">
      <alignment horizontal="center" vertical="center" textRotation="90" wrapText="1"/>
    </xf>
    <xf numFmtId="0" fontId="78" fillId="0" borderId="15" xfId="0" applyFont="1" applyFill="1" applyBorder="1" applyAlignment="1">
      <alignment horizontal="center" vertical="center" wrapText="1"/>
    </xf>
    <xf numFmtId="0" fontId="76" fillId="0" borderId="31" xfId="0" applyFont="1" applyFill="1" applyBorder="1" applyAlignment="1">
      <alignment horizontal="center" vertical="center" wrapText="1"/>
    </xf>
    <xf numFmtId="0" fontId="76" fillId="0" borderId="63" xfId="0" applyFont="1" applyFill="1" applyBorder="1" applyAlignment="1">
      <alignment horizontal="center" vertical="center" wrapText="1"/>
    </xf>
    <xf numFmtId="0" fontId="76" fillId="0" borderId="40" xfId="0" applyFont="1" applyFill="1" applyBorder="1" applyAlignment="1">
      <alignment horizontal="center" vertical="center" wrapText="1"/>
    </xf>
    <xf numFmtId="0" fontId="76" fillId="0" borderId="60" xfId="0" applyFont="1" applyFill="1" applyBorder="1" applyAlignment="1">
      <alignment horizontal="center" vertical="center" wrapText="1"/>
    </xf>
    <xf numFmtId="0" fontId="76" fillId="0" borderId="44" xfId="0" applyFont="1" applyFill="1" applyBorder="1" applyAlignment="1">
      <alignment horizontal="center" vertical="center" wrapText="1"/>
    </xf>
    <xf numFmtId="0" fontId="76" fillId="0" borderId="64" xfId="0" applyFont="1" applyFill="1" applyBorder="1" applyAlignment="1">
      <alignment horizontal="center" vertical="center" wrapText="1"/>
    </xf>
    <xf numFmtId="0" fontId="75" fillId="0" borderId="17" xfId="0" applyFont="1" applyFill="1" applyBorder="1" applyAlignment="1">
      <alignment horizontal="center" vertical="center" textRotation="90"/>
    </xf>
    <xf numFmtId="0" fontId="75" fillId="0" borderId="67" xfId="0" applyFont="1" applyFill="1" applyBorder="1" applyAlignment="1">
      <alignment horizontal="center" vertical="center" textRotation="90"/>
    </xf>
    <xf numFmtId="0" fontId="75" fillId="0" borderId="53" xfId="0" applyFont="1" applyFill="1" applyBorder="1" applyAlignment="1">
      <alignment horizontal="center" vertical="center" textRotation="90"/>
    </xf>
    <xf numFmtId="0" fontId="78" fillId="0" borderId="31" xfId="0" applyFont="1" applyFill="1" applyBorder="1" applyAlignment="1">
      <alignment horizontal="center" vertical="center"/>
    </xf>
    <xf numFmtId="0" fontId="78" fillId="0" borderId="66" xfId="0" applyFont="1" applyFill="1" applyBorder="1" applyAlignment="1">
      <alignment horizontal="center" vertical="center"/>
    </xf>
    <xf numFmtId="0" fontId="78" fillId="0" borderId="63" xfId="0" applyFont="1" applyFill="1" applyBorder="1" applyAlignment="1">
      <alignment horizontal="center" vertical="center"/>
    </xf>
    <xf numFmtId="0" fontId="78" fillId="0" borderId="44" xfId="0" applyFont="1" applyFill="1" applyBorder="1" applyAlignment="1">
      <alignment horizontal="center" vertical="center"/>
    </xf>
    <xf numFmtId="0" fontId="78" fillId="0" borderId="65" xfId="0" applyFont="1" applyFill="1" applyBorder="1" applyAlignment="1">
      <alignment horizontal="center" vertical="center"/>
    </xf>
    <xf numFmtId="0" fontId="78" fillId="0" borderId="64" xfId="0" applyFont="1" applyFill="1" applyBorder="1" applyAlignment="1">
      <alignment horizontal="center" vertical="center"/>
    </xf>
    <xf numFmtId="0" fontId="76" fillId="0" borderId="21" xfId="0" applyFont="1" applyFill="1" applyBorder="1" applyAlignment="1">
      <alignment vertical="center"/>
    </xf>
    <xf numFmtId="0" fontId="76" fillId="0" borderId="19" xfId="0" applyFont="1" applyFill="1" applyBorder="1" applyAlignment="1">
      <alignment vertical="center"/>
    </xf>
    <xf numFmtId="0" fontId="76" fillId="0" borderId="19" xfId="0" applyFont="1" applyFill="1" applyBorder="1" applyAlignment="1">
      <alignment horizontal="left" vertical="center"/>
    </xf>
    <xf numFmtId="0" fontId="76" fillId="0" borderId="11" xfId="0" applyFont="1" applyFill="1" applyBorder="1" applyAlignment="1">
      <alignment horizontal="left" vertical="center"/>
    </xf>
    <xf numFmtId="0" fontId="76" fillId="0" borderId="20" xfId="0" applyFont="1" applyFill="1" applyBorder="1" applyAlignment="1">
      <alignment horizontal="left" vertical="center"/>
    </xf>
    <xf numFmtId="0" fontId="76" fillId="0" borderId="24" xfId="0" applyFont="1" applyFill="1" applyBorder="1" applyAlignment="1">
      <alignment vertical="center"/>
    </xf>
    <xf numFmtId="0" fontId="76" fillId="0" borderId="11" xfId="0" applyFont="1" applyFill="1" applyBorder="1" applyAlignment="1">
      <alignment vertical="center"/>
    </xf>
    <xf numFmtId="0" fontId="76" fillId="0" borderId="23" xfId="0" applyFont="1" applyFill="1" applyBorder="1" applyAlignment="1">
      <alignment vertical="center"/>
    </xf>
    <xf numFmtId="0" fontId="76" fillId="0" borderId="20" xfId="0" applyFont="1" applyFill="1" applyBorder="1" applyAlignment="1">
      <alignment vertical="center"/>
    </xf>
    <xf numFmtId="0" fontId="78" fillId="0" borderId="17" xfId="0" applyFont="1" applyFill="1" applyBorder="1" applyAlignment="1">
      <alignment horizontal="center" vertical="center" textRotation="90"/>
    </xf>
    <xf numFmtId="0" fontId="78" fillId="0" borderId="67" xfId="0" applyFont="1" applyFill="1" applyBorder="1" applyAlignment="1">
      <alignment horizontal="center" vertical="center" textRotation="90"/>
    </xf>
    <xf numFmtId="0" fontId="78" fillId="0" borderId="53" xfId="0" applyFont="1" applyFill="1" applyBorder="1" applyAlignment="1">
      <alignment horizontal="center" vertical="center" textRotation="90"/>
    </xf>
    <xf numFmtId="0" fontId="89" fillId="0" borderId="17" xfId="0" applyFont="1" applyFill="1" applyBorder="1" applyAlignment="1">
      <alignment horizontal="center" vertical="center" textRotation="90" wrapText="1"/>
    </xf>
    <xf numFmtId="0" fontId="89" fillId="0" borderId="67" xfId="0" applyFont="1" applyFill="1" applyBorder="1" applyAlignment="1">
      <alignment horizontal="center" vertical="center" textRotation="90" wrapText="1"/>
    </xf>
    <xf numFmtId="0" fontId="89" fillId="0" borderId="53" xfId="0" applyFont="1" applyFill="1" applyBorder="1" applyAlignment="1">
      <alignment horizontal="center" vertical="center" textRotation="90" wrapText="1"/>
    </xf>
    <xf numFmtId="0" fontId="76" fillId="0" borderId="61" xfId="0" applyFont="1" applyFill="1" applyBorder="1" applyAlignment="1">
      <alignment horizontal="center" vertical="center"/>
    </xf>
    <xf numFmtId="0" fontId="76" fillId="0" borderId="49" xfId="0" applyFont="1" applyFill="1" applyBorder="1" applyAlignment="1">
      <alignment horizontal="center" vertical="center"/>
    </xf>
    <xf numFmtId="0" fontId="76" fillId="0" borderId="57" xfId="0" applyFont="1" applyFill="1" applyBorder="1" applyAlignment="1">
      <alignment horizontal="center" vertical="center"/>
    </xf>
    <xf numFmtId="0" fontId="76" fillId="0" borderId="48" xfId="0" applyFont="1" applyFill="1" applyBorder="1" applyAlignment="1">
      <alignment horizontal="center" vertical="center"/>
    </xf>
    <xf numFmtId="0" fontId="76" fillId="0" borderId="69" xfId="0" applyFont="1" applyFill="1" applyBorder="1" applyAlignment="1">
      <alignment horizontal="center" vertical="center"/>
    </xf>
    <xf numFmtId="0" fontId="76" fillId="0" borderId="72" xfId="0" applyFont="1" applyFill="1" applyBorder="1" applyAlignment="1">
      <alignment horizontal="center" vertical="center"/>
    </xf>
    <xf numFmtId="0" fontId="76" fillId="0" borderId="62" xfId="0" applyFont="1" applyFill="1" applyBorder="1" applyAlignment="1">
      <alignment horizontal="center" vertical="center"/>
    </xf>
    <xf numFmtId="0" fontId="76" fillId="0" borderId="73" xfId="0" applyFont="1" applyFill="1" applyBorder="1" applyAlignment="1">
      <alignment horizontal="center" vertical="center"/>
    </xf>
    <xf numFmtId="0" fontId="76" fillId="0" borderId="49" xfId="0" applyFont="1" applyFill="1" applyBorder="1" applyAlignment="1">
      <alignment horizontal="center" vertical="center" wrapText="1"/>
    </xf>
    <xf numFmtId="0" fontId="76" fillId="0" borderId="73" xfId="0" applyFont="1" applyFill="1" applyBorder="1" applyAlignment="1">
      <alignment horizontal="center" vertical="center" wrapText="1"/>
    </xf>
    <xf numFmtId="0" fontId="76" fillId="0" borderId="66"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37" xfId="0" applyFont="1" applyFill="1" applyBorder="1" applyAlignment="1">
      <alignment horizontal="center" vertical="center"/>
    </xf>
    <xf numFmtId="0" fontId="76" fillId="0" borderId="65" xfId="0" applyFont="1" applyFill="1" applyBorder="1" applyAlignment="1">
      <alignment horizontal="center" vertical="center"/>
    </xf>
    <xf numFmtId="0" fontId="79" fillId="0" borderId="31" xfId="0" applyFont="1" applyFill="1" applyBorder="1" applyAlignment="1">
      <alignment horizontal="center" vertical="center"/>
    </xf>
    <xf numFmtId="0" fontId="79" fillId="0" borderId="49" xfId="0" applyFont="1" applyFill="1" applyBorder="1" applyAlignment="1">
      <alignment horizontal="center" vertical="center"/>
    </xf>
    <xf numFmtId="0" fontId="79" fillId="0" borderId="44" xfId="0" applyFont="1" applyFill="1" applyBorder="1" applyAlignment="1">
      <alignment horizontal="center" vertical="center"/>
    </xf>
    <xf numFmtId="0" fontId="79" fillId="0" borderId="73" xfId="0" applyFont="1" applyFill="1" applyBorder="1" applyAlignment="1">
      <alignment horizontal="center" vertical="center"/>
    </xf>
    <xf numFmtId="0" fontId="76" fillId="0" borderId="54" xfId="0" applyFont="1" applyFill="1" applyBorder="1" applyAlignment="1">
      <alignment horizontal="center" vertical="center"/>
    </xf>
    <xf numFmtId="0" fontId="76" fillId="0" borderId="63" xfId="0" applyFont="1" applyFill="1" applyBorder="1" applyAlignment="1">
      <alignment vertical="center" wrapText="1"/>
    </xf>
    <xf numFmtId="0" fontId="76" fillId="0" borderId="40" xfId="0" applyFont="1" applyFill="1" applyBorder="1" applyAlignment="1">
      <alignment vertical="center" wrapText="1"/>
    </xf>
    <xf numFmtId="0" fontId="76" fillId="0" borderId="60" xfId="0" applyFont="1" applyFill="1" applyBorder="1" applyAlignment="1">
      <alignment vertical="center" wrapText="1"/>
    </xf>
    <xf numFmtId="0" fontId="76" fillId="0" borderId="44" xfId="0" applyFont="1" applyFill="1" applyBorder="1" applyAlignment="1">
      <alignment vertical="center" wrapText="1"/>
    </xf>
    <xf numFmtId="0" fontId="76" fillId="0" borderId="64" xfId="0" applyFont="1" applyFill="1" applyBorder="1" applyAlignment="1">
      <alignment vertical="center" wrapText="1"/>
    </xf>
    <xf numFmtId="0" fontId="76" fillId="0" borderId="17" xfId="0" applyFont="1" applyFill="1" applyBorder="1" applyAlignment="1">
      <alignment horizontal="center" vertical="center"/>
    </xf>
    <xf numFmtId="0" fontId="76" fillId="0" borderId="67" xfId="0" applyFont="1" applyFill="1" applyBorder="1" applyAlignment="1">
      <alignment horizontal="center" vertical="center"/>
    </xf>
    <xf numFmtId="0" fontId="76" fillId="0" borderId="53" xfId="0" applyFont="1" applyFill="1" applyBorder="1" applyAlignment="1">
      <alignment horizontal="center" vertical="center"/>
    </xf>
    <xf numFmtId="0" fontId="76" fillId="0" borderId="68" xfId="0" applyFont="1" applyFill="1" applyBorder="1" applyAlignment="1">
      <alignment horizontal="center" vertical="center"/>
    </xf>
    <xf numFmtId="0" fontId="76" fillId="0" borderId="70" xfId="0" applyFont="1" applyFill="1" applyBorder="1" applyAlignment="1">
      <alignment horizontal="center" vertical="center"/>
    </xf>
    <xf numFmtId="0" fontId="76" fillId="0" borderId="34" xfId="0" applyFont="1" applyFill="1" applyBorder="1" applyAlignment="1">
      <alignment horizontal="center" vertical="center"/>
    </xf>
    <xf numFmtId="0" fontId="76" fillId="0" borderId="66"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9" fillId="0" borderId="49" xfId="0" applyFont="1" applyFill="1" applyBorder="1" applyAlignment="1">
      <alignment horizontal="center" vertical="center" wrapText="1"/>
    </xf>
    <xf numFmtId="0" fontId="79" fillId="0" borderId="74" xfId="0" applyFont="1" applyFill="1" applyBorder="1" applyAlignment="1">
      <alignment horizontal="center" vertical="center" wrapText="1"/>
    </xf>
    <xf numFmtId="0" fontId="79" fillId="0" borderId="73" xfId="0" applyFont="1" applyFill="1" applyBorder="1" applyAlignment="1">
      <alignment horizontal="center" vertical="center" wrapText="1"/>
    </xf>
    <xf numFmtId="0" fontId="76" fillId="0" borderId="66" xfId="0" applyFont="1" applyFill="1" applyBorder="1" applyAlignment="1">
      <alignment horizontal="left" vertical="center" wrapText="1"/>
    </xf>
    <xf numFmtId="0" fontId="76" fillId="0" borderId="49" xfId="0" applyFont="1" applyFill="1" applyBorder="1" applyAlignment="1">
      <alignment horizontal="left" vertical="center" wrapText="1"/>
    </xf>
    <xf numFmtId="0" fontId="76" fillId="0" borderId="65" xfId="0" applyFont="1" applyFill="1" applyBorder="1" applyAlignment="1">
      <alignment horizontal="left" vertical="center" wrapText="1"/>
    </xf>
    <xf numFmtId="0" fontId="76" fillId="0" borderId="73"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22"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76" fillId="0" borderId="23"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6" fillId="0" borderId="24"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26" xfId="0" applyFont="1" applyFill="1" applyBorder="1" applyAlignment="1">
      <alignment horizontal="left" vertical="center" wrapText="1"/>
    </xf>
    <xf numFmtId="0" fontId="76" fillId="0" borderId="29" xfId="0" applyFont="1" applyFill="1" applyBorder="1" applyAlignment="1">
      <alignment horizontal="left" vertical="center"/>
    </xf>
    <xf numFmtId="0" fontId="74" fillId="0" borderId="30" xfId="0" applyFont="1" applyFill="1" applyBorder="1" applyAlignment="1">
      <alignment horizontal="left" vertical="center"/>
    </xf>
    <xf numFmtId="0" fontId="74" fillId="0" borderId="36" xfId="0" applyFont="1" applyFill="1" applyBorder="1" applyAlignment="1">
      <alignment horizontal="left" vertical="center"/>
    </xf>
    <xf numFmtId="0" fontId="76" fillId="0" borderId="44" xfId="0" applyFont="1" applyFill="1" applyBorder="1" applyAlignment="1">
      <alignment horizontal="left" vertical="center" wrapText="1"/>
    </xf>
    <xf numFmtId="0" fontId="76" fillId="0" borderId="64" xfId="0" applyFont="1" applyFill="1" applyBorder="1" applyAlignment="1">
      <alignment horizontal="left" vertical="center" wrapText="1"/>
    </xf>
    <xf numFmtId="0" fontId="76" fillId="0" borderId="33" xfId="0" applyFont="1" applyFill="1" applyBorder="1" applyAlignment="1">
      <alignment horizontal="left" vertical="center" wrapText="1"/>
    </xf>
    <xf numFmtId="0" fontId="76" fillId="0" borderId="56" xfId="0" applyFont="1" applyFill="1" applyBorder="1" applyAlignment="1">
      <alignment horizontal="left" vertical="center" wrapText="1"/>
    </xf>
    <xf numFmtId="0" fontId="76" fillId="0" borderId="47"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76" fillId="0" borderId="59"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5" fillId="0" borderId="31" xfId="0" applyFont="1" applyFill="1" applyBorder="1" applyAlignment="1">
      <alignment horizontal="center" vertical="center" textRotation="90" wrapText="1" shrinkToFit="1"/>
    </xf>
    <xf numFmtId="0" fontId="75" fillId="0" borderId="40" xfId="0" applyFont="1" applyFill="1" applyBorder="1" applyAlignment="1">
      <alignment horizontal="center" vertical="center" textRotation="90" wrapText="1" shrinkToFit="1"/>
    </xf>
    <xf numFmtId="0" fontId="75" fillId="0" borderId="44" xfId="0" applyFont="1" applyFill="1" applyBorder="1" applyAlignment="1">
      <alignment horizontal="center" vertical="center" textRotation="90" wrapText="1" shrinkToFit="1"/>
    </xf>
    <xf numFmtId="1" fontId="76" fillId="0" borderId="23" xfId="0" applyNumberFormat="1" applyFont="1" applyFill="1" applyBorder="1" applyAlignment="1">
      <alignment horizontal="left" vertical="center"/>
    </xf>
    <xf numFmtId="0" fontId="0" fillId="0" borderId="20" xfId="0" applyFill="1" applyBorder="1" applyAlignment="1">
      <alignment horizontal="left" vertical="center"/>
    </xf>
    <xf numFmtId="0" fontId="76" fillId="0" borderId="50" xfId="0" applyFont="1" applyFill="1" applyBorder="1" applyAlignment="1">
      <alignment horizontal="left" vertical="center" wrapText="1"/>
    </xf>
    <xf numFmtId="0" fontId="76" fillId="0" borderId="12" xfId="0" applyFont="1" applyFill="1" applyBorder="1" applyAlignment="1">
      <alignment horizontal="left" vertical="center" wrapText="1"/>
    </xf>
    <xf numFmtId="1" fontId="76" fillId="0" borderId="21" xfId="0" applyNumberFormat="1" applyFont="1" applyFill="1" applyBorder="1" applyAlignment="1">
      <alignment horizontal="left" vertical="center"/>
    </xf>
    <xf numFmtId="0" fontId="0" fillId="0" borderId="19" xfId="0" applyFill="1" applyBorder="1" applyAlignment="1">
      <alignment horizontal="left" vertical="center"/>
    </xf>
    <xf numFmtId="1" fontId="76" fillId="0" borderId="24" xfId="0" applyNumberFormat="1" applyFont="1" applyFill="1" applyBorder="1" applyAlignment="1">
      <alignment horizontal="left" vertical="center"/>
    </xf>
    <xf numFmtId="0" fontId="0" fillId="0" borderId="11" xfId="0" applyFill="1" applyBorder="1" applyAlignment="1">
      <alignment horizontal="left" vertical="center"/>
    </xf>
    <xf numFmtId="0" fontId="76" fillId="0" borderId="40" xfId="0" applyFont="1" applyFill="1" applyBorder="1" applyAlignment="1">
      <alignment horizontal="center" vertical="center"/>
    </xf>
    <xf numFmtId="0" fontId="76" fillId="0" borderId="0" xfId="0" applyFont="1" applyFill="1" applyBorder="1" applyAlignment="1">
      <alignment horizontal="center" vertical="center"/>
    </xf>
    <xf numFmtId="0" fontId="10" fillId="0" borderId="63"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76" fillId="0" borderId="36" xfId="0" applyFont="1" applyFill="1" applyBorder="1" applyAlignment="1">
      <alignment horizontal="left" vertical="center"/>
    </xf>
    <xf numFmtId="0" fontId="75" fillId="0" borderId="17" xfId="0" applyFont="1" applyFill="1" applyBorder="1" applyAlignment="1">
      <alignment horizontal="center" vertical="center"/>
    </xf>
    <xf numFmtId="0" fontId="75" fillId="0" borderId="67" xfId="0" applyFont="1" applyFill="1" applyBorder="1" applyAlignment="1">
      <alignment horizontal="center" vertical="center"/>
    </xf>
    <xf numFmtId="0" fontId="75" fillId="0" borderId="53" xfId="0" applyFont="1" applyFill="1" applyBorder="1" applyAlignment="1">
      <alignment horizontal="center" vertical="center"/>
    </xf>
    <xf numFmtId="0" fontId="10" fillId="0" borderId="31" xfId="0" applyFont="1" applyFill="1" applyBorder="1" applyAlignment="1">
      <alignment horizontal="center" vertical="center" wrapText="1"/>
    </xf>
    <xf numFmtId="0" fontId="10" fillId="0" borderId="66" xfId="0" applyFont="1" applyFill="1" applyBorder="1" applyAlignment="1">
      <alignment horizontal="center" vertical="center" wrapText="1"/>
    </xf>
    <xf numFmtId="1" fontId="76" fillId="0" borderId="19" xfId="0" applyNumberFormat="1" applyFont="1" applyFill="1" applyBorder="1" applyAlignment="1">
      <alignment horizontal="left" vertical="center"/>
    </xf>
    <xf numFmtId="0" fontId="76" fillId="0" borderId="29" xfId="0" applyFont="1" applyFill="1" applyBorder="1" applyAlignment="1">
      <alignment horizontal="center" vertical="center"/>
    </xf>
    <xf numFmtId="0" fontId="76" fillId="0" borderId="30" xfId="0" applyFont="1" applyFill="1" applyBorder="1" applyAlignment="1">
      <alignment horizontal="center" vertical="center"/>
    </xf>
    <xf numFmtId="0" fontId="75" fillId="0" borderId="29" xfId="0" applyFont="1" applyFill="1" applyBorder="1" applyAlignment="1">
      <alignment horizontal="left"/>
    </xf>
    <xf numFmtId="0" fontId="75" fillId="0" borderId="30" xfId="0" applyFont="1" applyFill="1" applyBorder="1" applyAlignment="1">
      <alignment horizontal="left"/>
    </xf>
    <xf numFmtId="0" fontId="75" fillId="0" borderId="36" xfId="0" applyFont="1" applyFill="1" applyBorder="1" applyAlignment="1">
      <alignment horizontal="left"/>
    </xf>
    <xf numFmtId="0" fontId="76" fillId="0" borderId="32" xfId="0" applyFont="1" applyFill="1" applyBorder="1" applyAlignment="1">
      <alignment horizontal="center" vertical="center" wrapText="1"/>
    </xf>
    <xf numFmtId="0" fontId="76" fillId="0" borderId="46"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76" fillId="0" borderId="4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47" xfId="0" applyFont="1" applyFill="1" applyBorder="1" applyAlignment="1">
      <alignment horizontal="center" vertical="center" wrapText="1"/>
    </xf>
    <xf numFmtId="49" fontId="76" fillId="0" borderId="17" xfId="0" applyNumberFormat="1" applyFont="1" applyFill="1" applyBorder="1" applyAlignment="1" applyProtection="1">
      <alignment horizontal="center" vertical="center" textRotation="90" readingOrder="1"/>
      <protection locked="0"/>
    </xf>
    <xf numFmtId="49" fontId="76" fillId="0" borderId="67" xfId="0" applyNumberFormat="1" applyFont="1" applyFill="1" applyBorder="1" applyAlignment="1" applyProtection="1">
      <alignment horizontal="center" vertical="center" textRotation="90" readingOrder="1"/>
      <protection locked="0"/>
    </xf>
    <xf numFmtId="49" fontId="76" fillId="0" borderId="53" xfId="0" applyNumberFormat="1" applyFont="1" applyFill="1" applyBorder="1" applyAlignment="1" applyProtection="1">
      <alignment horizontal="center" vertical="center" textRotation="90" readingOrder="1"/>
      <protection locked="0"/>
    </xf>
    <xf numFmtId="0" fontId="74" fillId="0" borderId="11" xfId="0" applyFont="1" applyFill="1" applyBorder="1" applyAlignment="1">
      <alignment horizontal="left" vertical="center"/>
    </xf>
    <xf numFmtId="0" fontId="74" fillId="0" borderId="20" xfId="0" applyFont="1" applyFill="1" applyBorder="1" applyAlignment="1">
      <alignment horizontal="left" vertical="center"/>
    </xf>
    <xf numFmtId="1" fontId="76" fillId="0" borderId="29" xfId="0" applyNumberFormat="1" applyFont="1" applyFill="1" applyBorder="1" applyAlignment="1">
      <alignment horizontal="left" vertical="center"/>
    </xf>
    <xf numFmtId="1" fontId="76" fillId="0" borderId="30" xfId="0" applyNumberFormat="1" applyFont="1" applyFill="1" applyBorder="1" applyAlignment="1">
      <alignment horizontal="left" vertical="center"/>
    </xf>
    <xf numFmtId="0" fontId="76" fillId="0" borderId="32" xfId="0" applyFont="1" applyFill="1" applyBorder="1" applyAlignment="1">
      <alignment horizontal="center" vertical="center" textRotation="90" wrapText="1"/>
    </xf>
    <xf numFmtId="0" fontId="76" fillId="0" borderId="25" xfId="0" applyFont="1" applyFill="1" applyBorder="1" applyAlignment="1">
      <alignment horizontal="center" vertical="center" textRotation="90" wrapText="1"/>
    </xf>
    <xf numFmtId="0" fontId="76" fillId="0" borderId="33" xfId="0" applyFont="1" applyFill="1" applyBorder="1" applyAlignment="1">
      <alignment horizontal="center" vertical="center" textRotation="90" wrapText="1"/>
    </xf>
    <xf numFmtId="0" fontId="76" fillId="0" borderId="0" xfId="0" applyFont="1" applyFill="1" applyBorder="1" applyAlignment="1">
      <alignment horizontal="center" vertical="center" wrapText="1"/>
    </xf>
    <xf numFmtId="0" fontId="74" fillId="0" borderId="17" xfId="0" applyFont="1" applyFill="1" applyBorder="1" applyAlignment="1">
      <alignment horizontal="center" vertical="center" textRotation="90"/>
    </xf>
    <xf numFmtId="0" fontId="74" fillId="0" borderId="67" xfId="0" applyFont="1" applyFill="1" applyBorder="1" applyAlignment="1">
      <alignment horizontal="center" vertical="center" textRotation="90"/>
    </xf>
    <xf numFmtId="0" fontId="74" fillId="0" borderId="53" xfId="0" applyFont="1" applyFill="1" applyBorder="1" applyAlignment="1">
      <alignment horizontal="center" vertical="center" textRotation="90"/>
    </xf>
    <xf numFmtId="49" fontId="76" fillId="0" borderId="63" xfId="0" applyNumberFormat="1" applyFont="1" applyFill="1" applyBorder="1" applyAlignment="1" applyProtection="1">
      <alignment horizontal="center" vertical="center" textRotation="90" readingOrder="1"/>
      <protection locked="0"/>
    </xf>
    <xf numFmtId="49" fontId="76" fillId="0" borderId="60" xfId="0" applyNumberFormat="1" applyFont="1" applyFill="1" applyBorder="1" applyAlignment="1" applyProtection="1">
      <alignment horizontal="center" vertical="center" textRotation="90" readingOrder="1"/>
      <protection locked="0"/>
    </xf>
    <xf numFmtId="49" fontId="76" fillId="0" borderId="64" xfId="0" applyNumberFormat="1" applyFont="1" applyFill="1" applyBorder="1" applyAlignment="1" applyProtection="1">
      <alignment horizontal="center" vertical="center" textRotation="90" readingOrder="1"/>
      <protection locked="0"/>
    </xf>
    <xf numFmtId="1" fontId="76" fillId="0" borderId="32" xfId="0" applyNumberFormat="1" applyFont="1" applyFill="1" applyBorder="1" applyAlignment="1">
      <alignment horizontal="left" vertical="center"/>
    </xf>
    <xf numFmtId="1" fontId="76" fillId="0" borderId="39" xfId="0" applyNumberFormat="1" applyFont="1" applyFill="1" applyBorder="1" applyAlignment="1">
      <alignment horizontal="left" vertical="center"/>
    </xf>
    <xf numFmtId="1" fontId="76" fillId="0" borderId="25" xfId="0" applyNumberFormat="1" applyFont="1" applyFill="1" applyBorder="1" applyAlignment="1">
      <alignment horizontal="left" vertical="center"/>
    </xf>
    <xf numFmtId="1" fontId="76" fillId="0" borderId="38" xfId="0" applyNumberFormat="1" applyFont="1" applyFill="1" applyBorder="1" applyAlignment="1">
      <alignment horizontal="left" vertical="center"/>
    </xf>
    <xf numFmtId="1" fontId="76" fillId="0" borderId="26" xfId="0" applyNumberFormat="1" applyFont="1" applyFill="1" applyBorder="1" applyAlignment="1">
      <alignment horizontal="left" vertical="center"/>
    </xf>
    <xf numFmtId="0" fontId="76" fillId="0" borderId="44" xfId="0" applyFont="1" applyFill="1" applyBorder="1" applyAlignment="1">
      <alignment horizontal="left" vertical="center"/>
    </xf>
    <xf numFmtId="0" fontId="76" fillId="0" borderId="65" xfId="0" applyFont="1" applyFill="1" applyBorder="1" applyAlignment="1">
      <alignment horizontal="left" vertical="center"/>
    </xf>
    <xf numFmtId="1" fontId="76" fillId="0" borderId="33" xfId="0" applyNumberFormat="1" applyFont="1" applyFill="1" applyBorder="1" applyAlignment="1">
      <alignment horizontal="left" vertical="center"/>
    </xf>
    <xf numFmtId="1" fontId="76" fillId="0" borderId="43" xfId="0" applyNumberFormat="1" applyFont="1" applyFill="1" applyBorder="1" applyAlignment="1">
      <alignment horizontal="left" vertical="center"/>
    </xf>
    <xf numFmtId="0" fontId="78" fillId="0" borderId="66" xfId="0" applyFont="1" applyFill="1" applyBorder="1" applyAlignment="1">
      <alignment horizontal="center" vertical="center" textRotation="90" wrapText="1"/>
    </xf>
    <xf numFmtId="0" fontId="78" fillId="0" borderId="0" xfId="0" applyFont="1" applyFill="1" applyBorder="1" applyAlignment="1">
      <alignment horizontal="center" vertical="center" textRotation="90" wrapText="1"/>
    </xf>
    <xf numFmtId="0" fontId="78" fillId="0" borderId="65" xfId="0" applyFont="1" applyFill="1" applyBorder="1" applyAlignment="1">
      <alignment horizontal="center" vertical="center" textRotation="90" wrapText="1"/>
    </xf>
    <xf numFmtId="1" fontId="76" fillId="0" borderId="34" xfId="0" applyNumberFormat="1" applyFont="1" applyFill="1" applyBorder="1" applyAlignment="1">
      <alignment horizontal="left" vertical="center"/>
    </xf>
    <xf numFmtId="1" fontId="76" fillId="0" borderId="41" xfId="0" applyNumberFormat="1" applyFont="1" applyFill="1" applyBorder="1" applyAlignment="1">
      <alignment horizontal="left" vertical="center"/>
    </xf>
    <xf numFmtId="1" fontId="76" fillId="0" borderId="35" xfId="0" applyNumberFormat="1" applyFont="1" applyFill="1" applyBorder="1" applyAlignment="1">
      <alignment horizontal="left" vertical="center"/>
    </xf>
    <xf numFmtId="1" fontId="76" fillId="0" borderId="42" xfId="0" applyNumberFormat="1" applyFont="1" applyFill="1" applyBorder="1" applyAlignment="1">
      <alignment horizontal="left" vertical="center"/>
    </xf>
    <xf numFmtId="1" fontId="76" fillId="0" borderId="16" xfId="0" applyNumberFormat="1" applyFont="1" applyFill="1" applyBorder="1" applyAlignment="1">
      <alignment horizontal="left" vertical="center"/>
    </xf>
    <xf numFmtId="0" fontId="78" fillId="0" borderId="31" xfId="0" applyFont="1" applyFill="1" applyBorder="1" applyAlignment="1">
      <alignment horizontal="center" vertical="center" textRotation="90"/>
    </xf>
    <xf numFmtId="0" fontId="78" fillId="0" borderId="40" xfId="0" applyFont="1" applyFill="1" applyBorder="1" applyAlignment="1">
      <alignment horizontal="center" vertical="center" textRotation="90"/>
    </xf>
    <xf numFmtId="0" fontId="78" fillId="0" borderId="44" xfId="0" applyFont="1" applyFill="1" applyBorder="1" applyAlignment="1">
      <alignment horizontal="center" vertical="center" textRotation="90"/>
    </xf>
    <xf numFmtId="0" fontId="76" fillId="0" borderId="34" xfId="0" applyFont="1" applyFill="1" applyBorder="1" applyAlignment="1">
      <alignment horizontal="left" vertical="center"/>
    </xf>
    <xf numFmtId="0" fontId="76" fillId="0" borderId="41" xfId="0" applyFont="1" applyFill="1" applyBorder="1" applyAlignment="1">
      <alignment horizontal="left" vertical="center"/>
    </xf>
    <xf numFmtId="0" fontId="76" fillId="0" borderId="29" xfId="0" applyFont="1" applyFill="1" applyBorder="1" applyAlignment="1">
      <alignment horizontal="center" vertical="center" wrapText="1"/>
    </xf>
    <xf numFmtId="0" fontId="76" fillId="0" borderId="36" xfId="0" applyFont="1" applyFill="1" applyBorder="1" applyAlignment="1">
      <alignment horizontal="center" vertical="center" wrapText="1"/>
    </xf>
    <xf numFmtId="0" fontId="76" fillId="0" borderId="11" xfId="0" applyFont="1" applyFill="1" applyBorder="1" applyAlignment="1">
      <alignment horizontal="left"/>
    </xf>
    <xf numFmtId="0" fontId="74" fillId="0" borderId="11" xfId="0" applyFont="1" applyFill="1" applyBorder="1" applyAlignment="1">
      <alignment horizontal="left"/>
    </xf>
    <xf numFmtId="0" fontId="76" fillId="0" borderId="20" xfId="0" applyFont="1" applyFill="1" applyBorder="1" applyAlignment="1">
      <alignment horizontal="left"/>
    </xf>
    <xf numFmtId="0" fontId="74" fillId="0" borderId="20" xfId="0" applyFont="1" applyFill="1" applyBorder="1" applyAlignment="1">
      <alignment horizontal="left"/>
    </xf>
    <xf numFmtId="0" fontId="76" fillId="0" borderId="48" xfId="0" applyFont="1" applyFill="1" applyBorder="1" applyAlignment="1">
      <alignment horizontal="left"/>
    </xf>
    <xf numFmtId="0" fontId="76" fillId="0" borderId="75" xfId="0" applyFont="1" applyFill="1" applyBorder="1" applyAlignment="1">
      <alignment horizontal="left"/>
    </xf>
    <xf numFmtId="0" fontId="76" fillId="0" borderId="76" xfId="0" applyFont="1" applyFill="1" applyBorder="1" applyAlignment="1">
      <alignment horizontal="left"/>
    </xf>
    <xf numFmtId="0" fontId="76" fillId="0" borderId="59" xfId="0" applyFont="1" applyFill="1" applyBorder="1" applyAlignment="1">
      <alignment horizontal="left"/>
    </xf>
    <xf numFmtId="0" fontId="76" fillId="0" borderId="77" xfId="0" applyFont="1" applyFill="1" applyBorder="1" applyAlignment="1">
      <alignment horizontal="left" vertical="top" wrapText="1"/>
    </xf>
    <xf numFmtId="0" fontId="76" fillId="0" borderId="56" xfId="0" applyFont="1" applyFill="1" applyBorder="1" applyAlignment="1">
      <alignment horizontal="left" vertical="top" wrapText="1"/>
    </xf>
    <xf numFmtId="0" fontId="75" fillId="0" borderId="63" xfId="0" applyFont="1" applyFill="1" applyBorder="1" applyAlignment="1">
      <alignment horizontal="center" vertical="center" textRotation="90"/>
    </xf>
    <xf numFmtId="0" fontId="75" fillId="0" borderId="60" xfId="0" applyFont="1" applyFill="1" applyBorder="1" applyAlignment="1">
      <alignment horizontal="center" vertical="center" textRotation="90"/>
    </xf>
    <xf numFmtId="0" fontId="76" fillId="0" borderId="19" xfId="0" applyFont="1" applyFill="1" applyBorder="1" applyAlignment="1">
      <alignment horizontal="left" vertical="center" wrapText="1"/>
    </xf>
    <xf numFmtId="0" fontId="76" fillId="0" borderId="11" xfId="0" applyFont="1" applyFill="1" applyBorder="1" applyAlignment="1">
      <alignment horizontal="left" vertical="center" wrapText="1"/>
    </xf>
    <xf numFmtId="0" fontId="76" fillId="0" borderId="20" xfId="0" applyFont="1" applyFill="1" applyBorder="1" applyAlignment="1">
      <alignment horizontal="left" vertical="center" wrapText="1"/>
    </xf>
    <xf numFmtId="0" fontId="76" fillId="0" borderId="29" xfId="0" applyFont="1" applyFill="1" applyBorder="1" applyAlignment="1">
      <alignment horizontal="left" vertical="center" wrapText="1"/>
    </xf>
    <xf numFmtId="0" fontId="76" fillId="0" borderId="30" xfId="0" applyFont="1" applyFill="1" applyBorder="1" applyAlignment="1">
      <alignment horizontal="left" vertical="center" wrapText="1"/>
    </xf>
    <xf numFmtId="0" fontId="76" fillId="0" borderId="5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76" fillId="0" borderId="23" xfId="0" applyFont="1" applyFill="1" applyBorder="1" applyAlignment="1">
      <alignment horizontal="left"/>
    </xf>
    <xf numFmtId="0" fontId="76" fillId="0" borderId="30" xfId="0" applyFont="1" applyFill="1" applyBorder="1" applyAlignment="1">
      <alignment horizontal="left" vertical="center"/>
    </xf>
    <xf numFmtId="0" fontId="89" fillId="0" borderId="17" xfId="0" applyFont="1" applyFill="1" applyBorder="1" applyAlignment="1">
      <alignment horizontal="center" vertical="center" textRotation="90"/>
    </xf>
    <xf numFmtId="0" fontId="89" fillId="0" borderId="67" xfId="0" applyFont="1" applyFill="1" applyBorder="1" applyAlignment="1">
      <alignment horizontal="center" vertical="center" textRotation="90"/>
    </xf>
    <xf numFmtId="0" fontId="89" fillId="0" borderId="53" xfId="0" applyFont="1" applyFill="1" applyBorder="1" applyAlignment="1">
      <alignment horizontal="center" vertical="center" textRotation="90"/>
    </xf>
    <xf numFmtId="0" fontId="79" fillId="0" borderId="31" xfId="0" applyFont="1" applyFill="1" applyBorder="1" applyAlignment="1">
      <alignment horizontal="center" vertical="center" textRotation="90" wrapText="1"/>
    </xf>
    <xf numFmtId="0" fontId="79" fillId="0" borderId="63" xfId="0" applyFont="1" applyFill="1" applyBorder="1" applyAlignment="1">
      <alignment horizontal="center" vertical="center" textRotation="90" wrapText="1"/>
    </xf>
    <xf numFmtId="0" fontId="79" fillId="0" borderId="40" xfId="0" applyFont="1" applyFill="1" applyBorder="1" applyAlignment="1">
      <alignment horizontal="center" vertical="center" textRotation="90" wrapText="1"/>
    </xf>
    <xf numFmtId="0" fontId="79" fillId="0" borderId="60" xfId="0" applyFont="1" applyFill="1" applyBorder="1" applyAlignment="1">
      <alignment horizontal="center" vertical="center" textRotation="90" wrapText="1"/>
    </xf>
    <xf numFmtId="0" fontId="79" fillId="0" borderId="44" xfId="0" applyFont="1" applyFill="1" applyBorder="1" applyAlignment="1">
      <alignment horizontal="center" vertical="center" textRotation="90" wrapText="1"/>
    </xf>
    <xf numFmtId="0" fontId="79" fillId="0" borderId="64" xfId="0" applyFont="1" applyFill="1" applyBorder="1" applyAlignment="1">
      <alignment horizontal="center" vertical="center" textRotation="90" wrapText="1"/>
    </xf>
    <xf numFmtId="0" fontId="76" fillId="0" borderId="30" xfId="0" applyFont="1" applyFill="1" applyBorder="1" applyAlignment="1">
      <alignment horizontal="center" vertical="center" wrapText="1"/>
    </xf>
    <xf numFmtId="0" fontId="79" fillId="0" borderId="31" xfId="0" applyFont="1" applyFill="1" applyBorder="1" applyAlignment="1">
      <alignment horizontal="center" wrapText="1"/>
    </xf>
    <xf numFmtId="0" fontId="79" fillId="0" borderId="44" xfId="0" applyFont="1" applyFill="1" applyBorder="1" applyAlignment="1">
      <alignment horizontal="center" wrapText="1"/>
    </xf>
    <xf numFmtId="1" fontId="76" fillId="0" borderId="25" xfId="0" applyNumberFormat="1" applyFont="1" applyFill="1" applyBorder="1" applyAlignment="1">
      <alignment horizontal="left"/>
    </xf>
    <xf numFmtId="1" fontId="76" fillId="0" borderId="38" xfId="0" applyNumberFormat="1" applyFont="1" applyFill="1" applyBorder="1" applyAlignment="1">
      <alignment horizontal="left"/>
    </xf>
    <xf numFmtId="1" fontId="76" fillId="0" borderId="33" xfId="0" applyNumberFormat="1" applyFont="1" applyFill="1" applyBorder="1" applyAlignment="1">
      <alignment horizontal="left"/>
    </xf>
    <xf numFmtId="1" fontId="76" fillId="0" borderId="43" xfId="0" applyNumberFormat="1" applyFont="1" applyFill="1" applyBorder="1" applyAlignment="1">
      <alignment horizontal="left"/>
    </xf>
    <xf numFmtId="49" fontId="80" fillId="0" borderId="28" xfId="0" applyNumberFormat="1" applyFont="1" applyFill="1" applyBorder="1" applyAlignment="1">
      <alignment horizontal="center" vertical="center" wrapText="1"/>
    </xf>
    <xf numFmtId="49" fontId="80" fillId="0" borderId="24" xfId="0" applyNumberFormat="1" applyFont="1" applyFill="1" applyBorder="1" applyAlignment="1">
      <alignment horizontal="center" vertical="center" wrapText="1"/>
    </xf>
    <xf numFmtId="49" fontId="80" fillId="0" borderId="23" xfId="0" applyNumberFormat="1" applyFont="1" applyFill="1" applyBorder="1" applyAlignment="1">
      <alignment horizontal="center" vertical="center" wrapText="1"/>
    </xf>
    <xf numFmtId="1" fontId="76" fillId="0" borderId="34" xfId="0" applyNumberFormat="1" applyFont="1" applyFill="1" applyBorder="1" applyAlignment="1">
      <alignment horizontal="left"/>
    </xf>
    <xf numFmtId="1" fontId="76" fillId="0" borderId="41" xfId="0" applyNumberFormat="1" applyFont="1" applyFill="1" applyBorder="1" applyAlignment="1">
      <alignment horizontal="left"/>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79" fillId="0" borderId="58" xfId="0" applyFont="1" applyFill="1" applyBorder="1" applyAlignment="1">
      <alignment horizontal="center" vertical="center" wrapText="1"/>
    </xf>
    <xf numFmtId="0" fontId="79" fillId="0" borderId="55" xfId="0" applyFont="1" applyFill="1" applyBorder="1" applyAlignment="1">
      <alignment horizontal="center" vertical="center" wrapText="1"/>
    </xf>
    <xf numFmtId="0" fontId="79" fillId="0" borderId="46" xfId="0" applyFont="1" applyFill="1" applyBorder="1" applyAlignment="1">
      <alignment horizontal="center" vertical="center" wrapText="1"/>
    </xf>
    <xf numFmtId="0" fontId="79" fillId="0" borderId="76" xfId="0" applyFont="1" applyFill="1" applyBorder="1" applyAlignment="1">
      <alignment horizontal="center" vertical="center" wrapText="1"/>
    </xf>
    <xf numFmtId="0" fontId="79" fillId="0" borderId="59" xfId="0" applyFont="1" applyFill="1" applyBorder="1" applyAlignment="1">
      <alignment horizontal="center" vertical="center" wrapText="1"/>
    </xf>
    <xf numFmtId="0" fontId="79" fillId="0" borderId="45" xfId="0" applyFont="1" applyFill="1" applyBorder="1" applyAlignment="1">
      <alignment horizontal="center" vertical="center" wrapText="1"/>
    </xf>
    <xf numFmtId="0" fontId="79" fillId="0" borderId="77" xfId="0" applyFont="1" applyFill="1" applyBorder="1" applyAlignment="1">
      <alignment horizontal="center" vertical="center" wrapText="1"/>
    </xf>
    <xf numFmtId="0" fontId="79" fillId="0" borderId="56" xfId="0" applyFont="1" applyFill="1" applyBorder="1" applyAlignment="1">
      <alignment horizontal="center" vertical="center" wrapText="1"/>
    </xf>
    <xf numFmtId="0" fontId="79" fillId="0" borderId="47" xfId="0" applyFont="1" applyFill="1" applyBorder="1" applyAlignment="1">
      <alignment horizontal="center" vertical="center" wrapText="1"/>
    </xf>
    <xf numFmtId="1" fontId="76" fillId="0" borderId="32" xfId="0" applyNumberFormat="1" applyFont="1" applyFill="1" applyBorder="1" applyAlignment="1">
      <alignment horizontal="left"/>
    </xf>
    <xf numFmtId="1" fontId="76" fillId="0" borderId="39" xfId="0" applyNumberFormat="1" applyFont="1" applyFill="1" applyBorder="1" applyAlignment="1">
      <alignment horizontal="left"/>
    </xf>
    <xf numFmtId="49" fontId="89" fillId="0" borderId="28" xfId="0" applyNumberFormat="1" applyFont="1" applyFill="1" applyBorder="1" applyAlignment="1">
      <alignment horizontal="center" vertical="center" wrapText="1"/>
    </xf>
    <xf numFmtId="49" fontId="89" fillId="0" borderId="24" xfId="0" applyNumberFormat="1" applyFont="1" applyFill="1" applyBorder="1" applyAlignment="1">
      <alignment horizontal="center" vertical="center" wrapText="1"/>
    </xf>
    <xf numFmtId="49" fontId="89" fillId="0" borderId="23" xfId="0" applyNumberFormat="1" applyFont="1" applyFill="1" applyBorder="1" applyAlignment="1">
      <alignment horizontal="center" vertical="center" wrapText="1"/>
    </xf>
    <xf numFmtId="0" fontId="8" fillId="0" borderId="31" xfId="0" applyFont="1" applyFill="1" applyBorder="1" applyAlignment="1">
      <alignment horizontal="center" vertical="center" textRotation="90" wrapText="1"/>
    </xf>
    <xf numFmtId="0" fontId="8" fillId="0" borderId="63" xfId="0" applyFont="1" applyFill="1" applyBorder="1" applyAlignment="1">
      <alignment horizontal="center" vertical="center" textRotation="90" wrapText="1"/>
    </xf>
    <xf numFmtId="0" fontId="8" fillId="0" borderId="40" xfId="0" applyFont="1" applyFill="1" applyBorder="1" applyAlignment="1">
      <alignment horizontal="center" vertical="center" textRotation="90" wrapText="1"/>
    </xf>
    <xf numFmtId="0" fontId="8" fillId="0" borderId="60" xfId="0" applyFont="1" applyFill="1" applyBorder="1" applyAlignment="1">
      <alignment horizontal="center" vertical="center" textRotation="90" wrapText="1"/>
    </xf>
    <xf numFmtId="0" fontId="8" fillId="0" borderId="44" xfId="0" applyFont="1" applyFill="1" applyBorder="1" applyAlignment="1">
      <alignment horizontal="center" vertical="center" textRotation="90" wrapText="1"/>
    </xf>
    <xf numFmtId="0" fontId="8" fillId="0" borderId="64" xfId="0" applyFont="1" applyFill="1" applyBorder="1" applyAlignment="1">
      <alignment horizontal="center" vertical="center" textRotation="90" wrapText="1"/>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11" xfId="0" applyFont="1" applyFill="1" applyBorder="1" applyAlignment="1">
      <alignment horizontal="left" vertical="center"/>
    </xf>
    <xf numFmtId="49" fontId="80" fillId="0" borderId="31" xfId="0" applyNumberFormat="1" applyFont="1" applyFill="1" applyBorder="1" applyAlignment="1">
      <alignment horizontal="center" vertical="center" wrapText="1"/>
    </xf>
    <xf numFmtId="49" fontId="80" fillId="0" borderId="4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9" fillId="0" borderId="17" xfId="0" applyFont="1" applyFill="1" applyBorder="1" applyAlignment="1" quotePrefix="1">
      <alignment horizontal="center" vertical="center" textRotation="90" wrapText="1"/>
    </xf>
    <xf numFmtId="0" fontId="89" fillId="0" borderId="67" xfId="0" applyFont="1" applyFill="1" applyBorder="1" applyAlignment="1" quotePrefix="1">
      <alignment horizontal="center" vertical="center" textRotation="90" wrapText="1"/>
    </xf>
    <xf numFmtId="0" fontId="89" fillId="0" borderId="53" xfId="0" applyFont="1" applyFill="1" applyBorder="1" applyAlignment="1" quotePrefix="1">
      <alignment horizontal="center" vertical="center" textRotation="90" wrapText="1"/>
    </xf>
    <xf numFmtId="0" fontId="89" fillId="0" borderId="21" xfId="0" applyFont="1" applyFill="1" applyBorder="1" applyAlignment="1">
      <alignment horizontal="center" vertical="center" wrapText="1"/>
    </xf>
    <xf numFmtId="0" fontId="89" fillId="0" borderId="24" xfId="0" applyFont="1" applyFill="1" applyBorder="1" applyAlignment="1">
      <alignment horizontal="center" vertical="center" wrapText="1"/>
    </xf>
    <xf numFmtId="0" fontId="89" fillId="0" borderId="23" xfId="0" applyFont="1" applyFill="1" applyBorder="1" applyAlignment="1">
      <alignment horizontal="center" vertical="center" wrapText="1"/>
    </xf>
    <xf numFmtId="1" fontId="76" fillId="0" borderId="54" xfId="0" applyNumberFormat="1" applyFont="1" applyFill="1" applyBorder="1" applyAlignment="1">
      <alignment horizontal="left"/>
    </xf>
    <xf numFmtId="1" fontId="76" fillId="0" borderId="78" xfId="0" applyNumberFormat="1" applyFont="1" applyFill="1" applyBorder="1" applyAlignment="1">
      <alignment horizontal="left"/>
    </xf>
    <xf numFmtId="1" fontId="76" fillId="0" borderId="71" xfId="0" applyNumberFormat="1" applyFont="1" applyFill="1" applyBorder="1" applyAlignment="1">
      <alignment horizontal="left" vertical="center"/>
    </xf>
    <xf numFmtId="1" fontId="76" fillId="0" borderId="79" xfId="0" applyNumberFormat="1" applyFont="1" applyFill="1" applyBorder="1" applyAlignment="1">
      <alignment horizontal="left" vertical="center"/>
    </xf>
    <xf numFmtId="49" fontId="89" fillId="0" borderId="31" xfId="0" applyNumberFormat="1" applyFont="1" applyFill="1" applyBorder="1" applyAlignment="1">
      <alignment horizontal="center" vertical="center" wrapText="1"/>
    </xf>
    <xf numFmtId="49" fontId="89" fillId="0" borderId="40" xfId="0" applyNumberFormat="1" applyFont="1" applyFill="1" applyBorder="1" applyAlignment="1">
      <alignment horizontal="center" vertical="center" wrapText="1"/>
    </xf>
    <xf numFmtId="1" fontId="76" fillId="0" borderId="35" xfId="0" applyNumberFormat="1" applyFont="1" applyFill="1" applyBorder="1" applyAlignment="1">
      <alignment horizontal="left"/>
    </xf>
    <xf numFmtId="1" fontId="76" fillId="0" borderId="42" xfId="0" applyNumberFormat="1" applyFont="1" applyFill="1" applyBorder="1" applyAlignment="1">
      <alignment horizontal="left"/>
    </xf>
    <xf numFmtId="0" fontId="76" fillId="0" borderId="32" xfId="0" applyFont="1" applyFill="1" applyBorder="1" applyAlignment="1">
      <alignment horizontal="left"/>
    </xf>
    <xf numFmtId="0" fontId="76" fillId="0" borderId="39" xfId="0" applyFont="1" applyFill="1" applyBorder="1" applyAlignment="1">
      <alignment horizontal="left"/>
    </xf>
    <xf numFmtId="0" fontId="76" fillId="0" borderId="33" xfId="0" applyFont="1" applyFill="1" applyBorder="1" applyAlignment="1">
      <alignment horizontal="left"/>
    </xf>
    <xf numFmtId="0" fontId="76" fillId="0" borderId="43" xfId="0" applyFont="1" applyFill="1" applyBorder="1" applyAlignment="1">
      <alignment horizontal="left"/>
    </xf>
    <xf numFmtId="0" fontId="76" fillId="0" borderId="34" xfId="0" applyFont="1" applyFill="1" applyBorder="1" applyAlignment="1">
      <alignment horizontal="left"/>
    </xf>
    <xf numFmtId="0" fontId="76" fillId="0" borderId="41" xfId="0" applyFont="1" applyFill="1" applyBorder="1" applyAlignment="1">
      <alignment horizontal="left"/>
    </xf>
    <xf numFmtId="0" fontId="76" fillId="0" borderId="35" xfId="0" applyFont="1" applyFill="1" applyBorder="1" applyAlignment="1">
      <alignment horizontal="left"/>
    </xf>
    <xf numFmtId="0" fontId="76" fillId="0" borderId="42" xfId="0" applyFont="1" applyFill="1" applyBorder="1" applyAlignment="1">
      <alignment horizontal="left"/>
    </xf>
    <xf numFmtId="0" fontId="76" fillId="0" borderId="21" xfId="0" applyFont="1" applyFill="1" applyBorder="1" applyAlignment="1">
      <alignment horizontal="left"/>
    </xf>
    <xf numFmtId="0" fontId="76" fillId="0" borderId="22" xfId="0" applyFont="1" applyFill="1" applyBorder="1" applyAlignment="1">
      <alignment horizontal="left"/>
    </xf>
    <xf numFmtId="0" fontId="74" fillId="0" borderId="16" xfId="0" applyFont="1" applyFill="1" applyBorder="1" applyAlignment="1">
      <alignment horizontal="left"/>
    </xf>
    <xf numFmtId="0" fontId="76" fillId="0" borderId="16" xfId="0" applyFont="1" applyFill="1" applyBorder="1" applyAlignment="1">
      <alignment horizontal="left"/>
    </xf>
    <xf numFmtId="0" fontId="76" fillId="0" borderId="58" xfId="0" applyFont="1" applyFill="1" applyBorder="1" applyAlignment="1">
      <alignment horizontal="left"/>
    </xf>
    <xf numFmtId="0" fontId="76" fillId="0" borderId="55" xfId="0" applyFont="1" applyFill="1" applyBorder="1" applyAlignment="1">
      <alignment horizontal="left"/>
    </xf>
    <xf numFmtId="0" fontId="76" fillId="0" borderId="77" xfId="0" applyFont="1" applyFill="1" applyBorder="1" applyAlignment="1">
      <alignment horizontal="left"/>
    </xf>
    <xf numFmtId="0" fontId="76" fillId="0" borderId="56" xfId="0" applyFont="1" applyFill="1" applyBorder="1" applyAlignment="1">
      <alignment horizontal="left"/>
    </xf>
    <xf numFmtId="0" fontId="76" fillId="0" borderId="72" xfId="0" applyFont="1" applyFill="1" applyBorder="1" applyAlignment="1">
      <alignment horizontal="left"/>
    </xf>
    <xf numFmtId="0" fontId="76" fillId="0" borderId="80" xfId="0" applyFont="1" applyFill="1" applyBorder="1" applyAlignment="1">
      <alignment horizontal="left"/>
    </xf>
    <xf numFmtId="0" fontId="76" fillId="0" borderId="25" xfId="0" applyFont="1" applyFill="1" applyBorder="1" applyAlignment="1">
      <alignment horizontal="left"/>
    </xf>
    <xf numFmtId="0" fontId="74" fillId="0" borderId="19" xfId="0" applyFont="1" applyFill="1" applyBorder="1" applyAlignment="1">
      <alignment vertical="center"/>
    </xf>
    <xf numFmtId="0" fontId="75" fillId="0" borderId="31"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3" xfId="0" applyFont="1" applyFill="1" applyBorder="1" applyAlignment="1">
      <alignment horizontal="center" vertical="center"/>
    </xf>
    <xf numFmtId="0" fontId="75" fillId="0" borderId="44"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4" xfId="0" applyFont="1" applyFill="1" applyBorder="1" applyAlignment="1">
      <alignment horizontal="center" vertical="center"/>
    </xf>
    <xf numFmtId="0" fontId="78" fillId="0" borderId="0" xfId="0" applyFont="1" applyFill="1" applyAlignment="1">
      <alignment horizontal="center" vertical="center" wrapText="1"/>
    </xf>
    <xf numFmtId="0" fontId="78" fillId="0" borderId="31" xfId="0" applyFont="1" applyFill="1" applyBorder="1" applyAlignment="1" quotePrefix="1">
      <alignment horizontal="center" vertical="center" wrapText="1"/>
    </xf>
    <xf numFmtId="0" fontId="78" fillId="0" borderId="40" xfId="0" applyFont="1" applyFill="1" applyBorder="1" applyAlignment="1" quotePrefix="1">
      <alignment horizontal="center" vertical="center" wrapText="1"/>
    </xf>
    <xf numFmtId="0" fontId="78" fillId="0" borderId="44" xfId="0" applyFont="1" applyFill="1" applyBorder="1" applyAlignment="1" quotePrefix="1">
      <alignment horizontal="center" vertical="center" wrapText="1"/>
    </xf>
    <xf numFmtId="1" fontId="76" fillId="0" borderId="14" xfId="0" applyNumberFormat="1" applyFont="1" applyFill="1" applyBorder="1" applyAlignment="1">
      <alignment horizontal="center" vertical="center"/>
    </xf>
    <xf numFmtId="1" fontId="76" fillId="0" borderId="18" xfId="0" applyNumberFormat="1" applyFont="1" applyFill="1" applyBorder="1" applyAlignment="1">
      <alignment horizontal="center" vertical="center"/>
    </xf>
    <xf numFmtId="1" fontId="76" fillId="0" borderId="13" xfId="0" applyNumberFormat="1" applyFont="1" applyFill="1" applyBorder="1" applyAlignment="1">
      <alignment horizontal="center" vertical="center"/>
    </xf>
    <xf numFmtId="0" fontId="78" fillId="0" borderId="29" xfId="54" applyFont="1" applyFill="1" applyBorder="1" applyAlignment="1">
      <alignment horizontal="center" vertical="center" wrapText="1"/>
      <protection/>
    </xf>
    <xf numFmtId="0" fontId="78" fillId="0" borderId="30" xfId="54" applyFont="1" applyFill="1" applyBorder="1" applyAlignment="1">
      <alignment horizontal="center" vertical="center" wrapText="1"/>
      <protection/>
    </xf>
    <xf numFmtId="0" fontId="78" fillId="0" borderId="36" xfId="54" applyFont="1" applyFill="1" applyBorder="1" applyAlignment="1">
      <alignment horizontal="center" vertical="center" wrapText="1"/>
      <protection/>
    </xf>
    <xf numFmtId="0" fontId="78" fillId="0" borderId="31" xfId="54" applyFont="1" applyFill="1" applyBorder="1" applyAlignment="1">
      <alignment horizontal="center" vertical="center" wrapText="1"/>
      <protection/>
    </xf>
    <xf numFmtId="0" fontId="78" fillId="0" borderId="66" xfId="54" applyFont="1" applyFill="1" applyBorder="1" applyAlignment="1">
      <alignment horizontal="center" vertical="center" wrapText="1"/>
      <protection/>
    </xf>
    <xf numFmtId="0" fontId="78" fillId="0" borderId="63" xfId="54" applyFont="1" applyFill="1" applyBorder="1" applyAlignment="1">
      <alignment horizontal="center" vertical="center" wrapText="1"/>
      <protection/>
    </xf>
    <xf numFmtId="0" fontId="78" fillId="0" borderId="40" xfId="54" applyFont="1" applyFill="1" applyBorder="1" applyAlignment="1">
      <alignment horizontal="center" vertical="center" wrapText="1"/>
      <protection/>
    </xf>
    <xf numFmtId="0" fontId="78" fillId="0" borderId="0" xfId="54" applyFont="1" applyFill="1" applyBorder="1" applyAlignment="1">
      <alignment horizontal="center" vertical="center" wrapText="1"/>
      <protection/>
    </xf>
    <xf numFmtId="0" fontId="78" fillId="0" borderId="60" xfId="54" applyFont="1" applyFill="1" applyBorder="1" applyAlignment="1">
      <alignment horizontal="center" vertical="center" wrapText="1"/>
      <protection/>
    </xf>
    <xf numFmtId="0" fontId="78" fillId="0" borderId="44" xfId="54" applyFont="1" applyFill="1" applyBorder="1" applyAlignment="1">
      <alignment horizontal="center" vertical="center" wrapText="1"/>
      <protection/>
    </xf>
    <xf numFmtId="0" fontId="78" fillId="0" borderId="65" xfId="54" applyFont="1" applyFill="1" applyBorder="1" applyAlignment="1">
      <alignment horizontal="center" vertical="center" wrapText="1"/>
      <protection/>
    </xf>
    <xf numFmtId="0" fontId="78" fillId="0" borderId="64" xfId="54" applyFont="1" applyFill="1" applyBorder="1" applyAlignment="1">
      <alignment horizontal="center" vertical="center" wrapText="1"/>
      <protection/>
    </xf>
    <xf numFmtId="0" fontId="78" fillId="0" borderId="17" xfId="54" applyFont="1" applyFill="1" applyBorder="1" applyAlignment="1">
      <alignment horizontal="center" vertical="center" textRotation="90" wrapText="1"/>
      <protection/>
    </xf>
    <xf numFmtId="0" fontId="78" fillId="0" borderId="67" xfId="54" applyFont="1" applyFill="1" applyBorder="1" applyAlignment="1">
      <alignment horizontal="center" vertical="center" textRotation="90" wrapText="1"/>
      <protection/>
    </xf>
    <xf numFmtId="0" fontId="78" fillId="0" borderId="53" xfId="54" applyFont="1" applyFill="1" applyBorder="1" applyAlignment="1">
      <alignment horizontal="center" vertical="center" textRotation="90" wrapText="1"/>
      <protection/>
    </xf>
    <xf numFmtId="0" fontId="4" fillId="32" borderId="29"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4" fillId="32" borderId="36" xfId="0" applyFont="1" applyFill="1" applyBorder="1" applyAlignment="1">
      <alignment horizontal="center" vertical="center" wrapText="1"/>
    </xf>
    <xf numFmtId="0" fontId="75" fillId="32" borderId="17" xfId="0" applyFont="1" applyFill="1" applyBorder="1" applyAlignment="1">
      <alignment horizontal="center" vertical="center" textRotation="90" wrapText="1"/>
    </xf>
    <xf numFmtId="0" fontId="75" fillId="32" borderId="67" xfId="0" applyFont="1" applyFill="1" applyBorder="1" applyAlignment="1">
      <alignment horizontal="center" vertical="center" textRotation="90" wrapText="1"/>
    </xf>
    <xf numFmtId="0" fontId="75" fillId="32" borderId="53" xfId="0" applyFont="1" applyFill="1" applyBorder="1" applyAlignment="1">
      <alignment horizontal="center" vertical="center" textRotation="90" wrapText="1"/>
    </xf>
    <xf numFmtId="0" fontId="8" fillId="32" borderId="17" xfId="0" applyFont="1" applyFill="1" applyBorder="1" applyAlignment="1">
      <alignment horizontal="center" vertical="center" textRotation="90" wrapText="1"/>
    </xf>
    <xf numFmtId="0" fontId="8" fillId="32" borderId="67" xfId="0" applyFont="1" applyFill="1" applyBorder="1" applyAlignment="1">
      <alignment horizontal="center" vertical="center" textRotation="90" wrapText="1"/>
    </xf>
    <xf numFmtId="0" fontId="8" fillId="32" borderId="53" xfId="0" applyFont="1" applyFill="1" applyBorder="1" applyAlignment="1">
      <alignment horizontal="center" vertical="center" textRotation="90" wrapText="1"/>
    </xf>
    <xf numFmtId="0" fontId="4" fillId="32" borderId="31" xfId="0" applyFont="1" applyFill="1" applyBorder="1" applyAlignment="1">
      <alignment horizontal="center" vertical="center" wrapText="1"/>
    </xf>
    <xf numFmtId="0" fontId="4" fillId="32" borderId="66" xfId="0" applyFont="1" applyFill="1" applyBorder="1" applyAlignment="1">
      <alignment horizontal="center" vertical="center" wrapText="1"/>
    </xf>
    <xf numFmtId="0" fontId="4" fillId="32" borderId="63" xfId="0" applyFont="1" applyFill="1" applyBorder="1" applyAlignment="1">
      <alignment horizontal="center" vertical="center" wrapText="1"/>
    </xf>
    <xf numFmtId="0" fontId="4" fillId="32" borderId="4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60" xfId="0" applyFont="1" applyFill="1" applyBorder="1" applyAlignment="1">
      <alignment horizontal="center" vertical="center" wrapText="1"/>
    </xf>
    <xf numFmtId="0" fontId="4" fillId="32" borderId="44" xfId="0" applyFont="1" applyFill="1" applyBorder="1" applyAlignment="1">
      <alignment horizontal="center" vertical="center" wrapText="1"/>
    </xf>
    <xf numFmtId="0" fontId="4" fillId="32" borderId="65" xfId="0" applyFont="1" applyFill="1" applyBorder="1" applyAlignment="1">
      <alignment horizontal="center" vertical="center" wrapText="1"/>
    </xf>
    <xf numFmtId="0" fontId="4" fillId="32" borderId="64" xfId="0" applyFont="1" applyFill="1" applyBorder="1" applyAlignment="1">
      <alignment horizontal="center" vertical="center" wrapText="1"/>
    </xf>
    <xf numFmtId="0" fontId="78" fillId="0" borderId="31" xfId="54" applyFont="1" applyFill="1" applyBorder="1" applyAlignment="1">
      <alignment horizontal="center" vertical="center"/>
      <protection/>
    </xf>
    <xf numFmtId="0" fontId="78" fillId="0" borderId="66" xfId="54" applyFont="1" applyFill="1" applyBorder="1" applyAlignment="1">
      <alignment horizontal="center" vertical="center"/>
      <protection/>
    </xf>
    <xf numFmtId="0" fontId="78" fillId="0" borderId="63" xfId="54" applyFont="1" applyFill="1" applyBorder="1" applyAlignment="1">
      <alignment horizontal="center" vertical="center"/>
      <protection/>
    </xf>
    <xf numFmtId="0" fontId="78" fillId="0" borderId="40" xfId="54" applyFont="1" applyFill="1" applyBorder="1" applyAlignment="1">
      <alignment horizontal="center" vertical="center"/>
      <protection/>
    </xf>
    <xf numFmtId="0" fontId="78" fillId="0" borderId="0" xfId="54" applyFont="1" applyFill="1" applyBorder="1" applyAlignment="1">
      <alignment horizontal="center" vertical="center"/>
      <protection/>
    </xf>
    <xf numFmtId="0" fontId="78" fillId="0" borderId="60" xfId="54" applyFont="1" applyFill="1" applyBorder="1" applyAlignment="1">
      <alignment horizontal="center" vertical="center"/>
      <protection/>
    </xf>
    <xf numFmtId="0" fontId="78" fillId="0" borderId="44" xfId="54" applyFont="1" applyFill="1" applyBorder="1" applyAlignment="1">
      <alignment horizontal="center" vertical="center"/>
      <protection/>
    </xf>
    <xf numFmtId="0" fontId="78" fillId="0" borderId="65" xfId="54" applyFont="1" applyFill="1" applyBorder="1" applyAlignment="1">
      <alignment horizontal="center" vertical="center"/>
      <protection/>
    </xf>
    <xf numFmtId="0" fontId="78" fillId="0" borderId="64" xfId="54" applyFont="1" applyFill="1" applyBorder="1" applyAlignment="1">
      <alignment horizontal="center" vertical="center"/>
      <protection/>
    </xf>
    <xf numFmtId="1" fontId="74" fillId="0" borderId="25" xfId="0" applyNumberFormat="1" applyFont="1" applyFill="1" applyBorder="1" applyAlignment="1">
      <alignment horizontal="left" vertical="center" wrapText="1"/>
    </xf>
    <xf numFmtId="1" fontId="74" fillId="0" borderId="76" xfId="0" applyNumberFormat="1" applyFont="1" applyFill="1" applyBorder="1" applyAlignment="1">
      <alignment horizontal="left" vertical="center" wrapText="1"/>
    </xf>
    <xf numFmtId="1" fontId="74" fillId="0" borderId="59" xfId="0" applyNumberFormat="1" applyFont="1" applyFill="1" applyBorder="1" applyAlignment="1">
      <alignment horizontal="left" vertical="center" wrapText="1"/>
    </xf>
    <xf numFmtId="1" fontId="74" fillId="0" borderId="45" xfId="0" applyNumberFormat="1" applyFont="1" applyFill="1" applyBorder="1" applyAlignment="1">
      <alignment horizontal="left" vertical="center" wrapText="1"/>
    </xf>
    <xf numFmtId="1" fontId="74" fillId="0" borderId="33" xfId="0" applyNumberFormat="1" applyFont="1" applyFill="1" applyBorder="1" applyAlignment="1">
      <alignment horizontal="left" vertical="center" wrapText="1"/>
    </xf>
    <xf numFmtId="1" fontId="74" fillId="0" borderId="77" xfId="0" applyNumberFormat="1" applyFont="1" applyFill="1" applyBorder="1" applyAlignment="1">
      <alignment horizontal="left" vertical="center" wrapText="1"/>
    </xf>
    <xf numFmtId="1" fontId="74" fillId="0" borderId="56" xfId="0" applyNumberFormat="1" applyFont="1" applyFill="1" applyBorder="1" applyAlignment="1">
      <alignment horizontal="left" vertical="center" wrapText="1"/>
    </xf>
    <xf numFmtId="1" fontId="74" fillId="0" borderId="47" xfId="0" applyNumberFormat="1" applyFont="1" applyFill="1" applyBorder="1" applyAlignment="1">
      <alignment horizontal="left" vertical="center" wrapText="1"/>
    </xf>
    <xf numFmtId="1" fontId="74" fillId="0" borderId="21" xfId="0" applyNumberFormat="1" applyFont="1" applyFill="1" applyBorder="1" applyAlignment="1">
      <alignment horizontal="left" vertical="center" wrapText="1"/>
    </xf>
    <xf numFmtId="1" fontId="74" fillId="0" borderId="19" xfId="0" applyNumberFormat="1" applyFont="1" applyFill="1" applyBorder="1" applyAlignment="1">
      <alignment horizontal="left" vertical="center" wrapText="1"/>
    </xf>
    <xf numFmtId="1" fontId="74" fillId="0" borderId="23" xfId="0" applyNumberFormat="1" applyFont="1" applyFill="1" applyBorder="1" applyAlignment="1">
      <alignment horizontal="left" vertical="center" wrapText="1"/>
    </xf>
    <xf numFmtId="1" fontId="74" fillId="0" borderId="20" xfId="0" applyNumberFormat="1" applyFont="1" applyFill="1" applyBorder="1" applyAlignment="1">
      <alignment horizontal="left" vertical="center" wrapText="1"/>
    </xf>
    <xf numFmtId="1" fontId="74" fillId="0" borderId="32" xfId="0" applyNumberFormat="1" applyFont="1" applyFill="1" applyBorder="1" applyAlignment="1">
      <alignment horizontal="left" vertical="center" wrapText="1"/>
    </xf>
    <xf numFmtId="1" fontId="74" fillId="0" borderId="58" xfId="0" applyNumberFormat="1" applyFont="1" applyFill="1" applyBorder="1" applyAlignment="1">
      <alignment horizontal="left" vertical="center" wrapText="1"/>
    </xf>
    <xf numFmtId="1" fontId="74" fillId="0" borderId="55" xfId="0" applyNumberFormat="1" applyFont="1" applyFill="1" applyBorder="1" applyAlignment="1">
      <alignment horizontal="left" vertical="center" wrapText="1"/>
    </xf>
    <xf numFmtId="1" fontId="74" fillId="0" borderId="46" xfId="0" applyNumberFormat="1" applyFont="1" applyFill="1" applyBorder="1" applyAlignment="1">
      <alignment horizontal="left" vertical="center" wrapText="1"/>
    </xf>
    <xf numFmtId="0" fontId="74" fillId="0" borderId="31" xfId="0" applyFont="1" applyFill="1" applyBorder="1" applyAlignment="1">
      <alignment horizontal="center" vertical="center" wrapText="1"/>
    </xf>
    <xf numFmtId="0" fontId="74" fillId="0" borderId="63"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60" xfId="0" applyFont="1" applyFill="1" applyBorder="1" applyAlignment="1">
      <alignment horizontal="center" vertical="center" wrapText="1"/>
    </xf>
    <xf numFmtId="0" fontId="74" fillId="0" borderId="44" xfId="0" applyFont="1" applyFill="1" applyBorder="1" applyAlignment="1">
      <alignment horizontal="center" vertical="center" wrapText="1"/>
    </xf>
    <xf numFmtId="0" fontId="74" fillId="0" borderId="64" xfId="0" applyFont="1" applyFill="1" applyBorder="1" applyAlignment="1">
      <alignment horizontal="center" vertical="center" wrapText="1"/>
    </xf>
    <xf numFmtId="0" fontId="74" fillId="0" borderId="31" xfId="0" applyFont="1" applyFill="1" applyBorder="1" applyAlignment="1">
      <alignment horizontal="center" vertical="center"/>
    </xf>
    <xf numFmtId="0" fontId="74" fillId="0" borderId="63" xfId="0" applyFont="1" applyFill="1" applyBorder="1" applyAlignment="1">
      <alignment horizontal="center" vertical="center"/>
    </xf>
    <xf numFmtId="0" fontId="74" fillId="0" borderId="44" xfId="0" applyFont="1" applyFill="1" applyBorder="1" applyAlignment="1">
      <alignment horizontal="center" vertical="center"/>
    </xf>
    <xf numFmtId="0" fontId="74" fillId="0" borderId="64" xfId="0" applyFont="1" applyFill="1" applyBorder="1" applyAlignment="1">
      <alignment horizontal="center" vertical="center"/>
    </xf>
    <xf numFmtId="0" fontId="74" fillId="0" borderId="44" xfId="0" applyFont="1" applyFill="1" applyBorder="1" applyAlignment="1">
      <alignment horizontal="left" vertical="center"/>
    </xf>
    <xf numFmtId="0" fontId="74" fillId="0" borderId="65" xfId="0" applyFont="1" applyFill="1" applyBorder="1" applyAlignment="1">
      <alignment horizontal="left" vertical="center"/>
    </xf>
    <xf numFmtId="0" fontId="74" fillId="0" borderId="32" xfId="0" applyFont="1" applyFill="1" applyBorder="1" applyAlignment="1">
      <alignment horizontal="left" vertical="center"/>
    </xf>
    <xf numFmtId="0" fontId="74" fillId="0" borderId="58" xfId="0" applyFont="1" applyFill="1" applyBorder="1" applyAlignment="1">
      <alignment horizontal="left" vertical="center"/>
    </xf>
    <xf numFmtId="0" fontId="74" fillId="0" borderId="55" xfId="0" applyFont="1" applyFill="1" applyBorder="1" applyAlignment="1">
      <alignment horizontal="left" vertical="center"/>
    </xf>
    <xf numFmtId="0" fontId="74" fillId="0" borderId="46" xfId="0" applyFont="1" applyFill="1" applyBorder="1" applyAlignment="1">
      <alignment horizontal="left" vertical="center"/>
    </xf>
    <xf numFmtId="0" fontId="74" fillId="0" borderId="25" xfId="0" applyFont="1" applyFill="1" applyBorder="1" applyAlignment="1">
      <alignment horizontal="left" vertical="center"/>
    </xf>
    <xf numFmtId="0" fontId="74" fillId="0" borderId="76" xfId="0" applyFont="1" applyFill="1" applyBorder="1" applyAlignment="1">
      <alignment horizontal="left" vertical="center"/>
    </xf>
    <xf numFmtId="0" fontId="74" fillId="0" borderId="59" xfId="0" applyFont="1" applyFill="1" applyBorder="1" applyAlignment="1">
      <alignment horizontal="left" vertical="center"/>
    </xf>
    <xf numFmtId="0" fontId="74" fillId="0" borderId="45" xfId="0" applyFont="1" applyFill="1" applyBorder="1" applyAlignment="1">
      <alignment horizontal="left" vertical="center"/>
    </xf>
    <xf numFmtId="0" fontId="74" fillId="0" borderId="23" xfId="0" applyFont="1" applyFill="1" applyBorder="1" applyAlignment="1">
      <alignment horizontal="left" vertical="center"/>
    </xf>
    <xf numFmtId="0" fontId="75" fillId="0" borderId="29" xfId="54" applyFont="1" applyFill="1" applyBorder="1" applyAlignment="1">
      <alignment horizontal="center" vertical="center" wrapText="1"/>
      <protection/>
    </xf>
    <xf numFmtId="0" fontId="75" fillId="0" borderId="30" xfId="54" applyFont="1" applyFill="1" applyBorder="1" applyAlignment="1">
      <alignment horizontal="center" vertical="center" wrapText="1"/>
      <protection/>
    </xf>
    <xf numFmtId="0" fontId="75" fillId="0" borderId="36" xfId="54" applyFont="1" applyFill="1" applyBorder="1" applyAlignment="1">
      <alignment horizontal="center" vertical="center" wrapText="1"/>
      <protection/>
    </xf>
    <xf numFmtId="0" fontId="74" fillId="0" borderId="54" xfId="54" applyFont="1" applyFill="1" applyBorder="1" applyAlignment="1">
      <alignment horizontal="left" vertical="center"/>
      <protection/>
    </xf>
    <xf numFmtId="0" fontId="74" fillId="0" borderId="81" xfId="54" applyFont="1" applyFill="1" applyBorder="1" applyAlignment="1">
      <alignment horizontal="left" vertical="center"/>
      <protection/>
    </xf>
    <xf numFmtId="0" fontId="74" fillId="0" borderId="21" xfId="0" applyFont="1" applyFill="1" applyBorder="1" applyAlignment="1">
      <alignment horizontal="left" vertical="center"/>
    </xf>
    <xf numFmtId="0" fontId="74" fillId="0" borderId="19" xfId="0" applyFont="1" applyFill="1" applyBorder="1" applyAlignment="1">
      <alignment horizontal="left" vertical="center"/>
    </xf>
    <xf numFmtId="0" fontId="74" fillId="0" borderId="50" xfId="54" applyFont="1" applyFill="1" applyBorder="1" applyAlignment="1">
      <alignment horizontal="left" vertical="center"/>
      <protection/>
    </xf>
    <xf numFmtId="0" fontId="74" fillId="0" borderId="37" xfId="54" applyFont="1" applyFill="1" applyBorder="1" applyAlignment="1">
      <alignment horizontal="left" vertical="center"/>
      <protection/>
    </xf>
    <xf numFmtId="0" fontId="75" fillId="0" borderId="31" xfId="54" applyFont="1" applyFill="1" applyBorder="1" applyAlignment="1">
      <alignment horizontal="center" vertical="center" wrapText="1"/>
      <protection/>
    </xf>
    <xf numFmtId="0" fontId="75" fillId="0" borderId="66" xfId="54" applyFont="1" applyFill="1" applyBorder="1" applyAlignment="1">
      <alignment horizontal="center" vertical="center" wrapText="1"/>
      <protection/>
    </xf>
    <xf numFmtId="0" fontId="75" fillId="0" borderId="63" xfId="54" applyFont="1" applyFill="1" applyBorder="1" applyAlignment="1">
      <alignment horizontal="center" vertical="center" wrapText="1"/>
      <protection/>
    </xf>
    <xf numFmtId="0" fontId="75" fillId="0" borderId="40" xfId="54" applyFont="1" applyFill="1" applyBorder="1" applyAlignment="1">
      <alignment horizontal="center" vertical="center" wrapText="1"/>
      <protection/>
    </xf>
    <xf numFmtId="0" fontId="75" fillId="0" borderId="0" xfId="54" applyFont="1" applyFill="1" applyBorder="1" applyAlignment="1">
      <alignment horizontal="center" vertical="center" wrapText="1"/>
      <protection/>
    </xf>
    <xf numFmtId="0" fontId="75" fillId="0" borderId="60" xfId="54" applyFont="1" applyFill="1" applyBorder="1" applyAlignment="1">
      <alignment horizontal="center" vertical="center" wrapText="1"/>
      <protection/>
    </xf>
    <xf numFmtId="0" fontId="75" fillId="0" borderId="44" xfId="54" applyFont="1" applyFill="1" applyBorder="1" applyAlignment="1">
      <alignment horizontal="center" vertical="center" wrapText="1"/>
      <protection/>
    </xf>
    <xf numFmtId="0" fontId="75" fillId="0" borderId="65" xfId="54" applyFont="1" applyFill="1" applyBorder="1" applyAlignment="1">
      <alignment horizontal="center" vertical="center" wrapText="1"/>
      <protection/>
    </xf>
    <xf numFmtId="0" fontId="75" fillId="0" borderId="64" xfId="54" applyFont="1" applyFill="1" applyBorder="1" applyAlignment="1">
      <alignment horizontal="center" vertical="center" wrapText="1"/>
      <protection/>
    </xf>
    <xf numFmtId="0" fontId="74" fillId="0" borderId="32" xfId="54" applyFont="1" applyFill="1" applyBorder="1" applyAlignment="1">
      <alignment horizontal="left" vertical="center"/>
      <protection/>
    </xf>
    <xf numFmtId="0" fontId="74" fillId="0" borderId="46" xfId="54" applyFont="1" applyFill="1" applyBorder="1" applyAlignment="1">
      <alignment horizontal="left" vertical="center"/>
      <protection/>
    </xf>
    <xf numFmtId="0" fontId="74" fillId="0" borderId="28" xfId="54" applyFont="1" applyFill="1" applyBorder="1" applyAlignment="1">
      <alignment horizontal="left" vertical="center"/>
      <protection/>
    </xf>
    <xf numFmtId="0" fontId="74" fillId="0" borderId="10" xfId="54" applyFont="1" applyFill="1" applyBorder="1" applyAlignment="1">
      <alignment horizontal="left" vertical="center"/>
      <protection/>
    </xf>
    <xf numFmtId="0" fontId="74" fillId="0" borderId="23" xfId="54" applyFont="1" applyFill="1" applyBorder="1" applyAlignment="1">
      <alignment horizontal="left" vertical="center"/>
      <protection/>
    </xf>
    <xf numFmtId="0" fontId="74" fillId="0" borderId="20" xfId="54" applyFont="1" applyFill="1" applyBorder="1" applyAlignment="1">
      <alignment horizontal="left" vertical="center"/>
      <protection/>
    </xf>
    <xf numFmtId="0" fontId="74" fillId="0" borderId="33" xfId="54" applyFont="1" applyFill="1" applyBorder="1" applyAlignment="1">
      <alignment horizontal="left" vertical="center"/>
      <protection/>
    </xf>
    <xf numFmtId="0" fontId="74" fillId="0" borderId="47" xfId="54" applyFont="1" applyFill="1" applyBorder="1" applyAlignment="1">
      <alignment horizontal="left" vertical="center"/>
      <protection/>
    </xf>
    <xf numFmtId="0" fontId="74" fillId="0" borderId="21" xfId="54" applyFont="1" applyFill="1" applyBorder="1" applyAlignment="1">
      <alignment horizontal="left" vertical="center"/>
      <protection/>
    </xf>
    <xf numFmtId="0" fontId="74" fillId="0" borderId="19" xfId="54" applyFont="1" applyFill="1" applyBorder="1" applyAlignment="1">
      <alignment horizontal="left" vertical="center"/>
      <protection/>
    </xf>
    <xf numFmtId="0" fontId="75" fillId="0" borderId="31" xfId="54" applyFont="1" applyFill="1" applyBorder="1" applyAlignment="1">
      <alignment horizontal="center" vertical="center" textRotation="90" wrapText="1"/>
      <protection/>
    </xf>
    <xf numFmtId="0" fontId="75" fillId="0" borderId="40" xfId="54" applyFont="1" applyFill="1" applyBorder="1" applyAlignment="1">
      <alignment horizontal="center" vertical="center" textRotation="90" wrapText="1"/>
      <protection/>
    </xf>
    <xf numFmtId="0" fontId="74" fillId="0" borderId="24" xfId="54" applyFont="1" applyFill="1" applyBorder="1" applyAlignment="1">
      <alignment horizontal="left" vertical="center"/>
      <protection/>
    </xf>
    <xf numFmtId="0" fontId="74" fillId="0" borderId="11" xfId="54" applyFont="1" applyFill="1" applyBorder="1" applyAlignment="1">
      <alignment horizontal="left" vertical="center"/>
      <protection/>
    </xf>
    <xf numFmtId="0" fontId="74" fillId="0" borderId="25" xfId="54" applyFont="1" applyFill="1" applyBorder="1" applyAlignment="1">
      <alignment horizontal="left" vertical="center"/>
      <protection/>
    </xf>
    <xf numFmtId="0" fontId="74" fillId="0" borderId="45" xfId="54" applyFont="1" applyFill="1" applyBorder="1" applyAlignment="1">
      <alignment horizontal="left" vertical="center"/>
      <protection/>
    </xf>
    <xf numFmtId="0" fontId="74" fillId="0" borderId="76" xfId="54" applyFont="1" applyFill="1" applyBorder="1" applyAlignment="1">
      <alignment horizontal="left"/>
      <protection/>
    </xf>
    <xf numFmtId="0" fontId="74" fillId="0" borderId="45" xfId="54" applyFont="1" applyFill="1" applyBorder="1" applyAlignment="1">
      <alignment horizontal="left"/>
      <protection/>
    </xf>
    <xf numFmtId="0" fontId="75" fillId="0" borderId="63" xfId="54" applyFont="1" applyFill="1" applyBorder="1" applyAlignment="1">
      <alignment horizontal="center" vertical="center" textRotation="90" wrapText="1"/>
      <protection/>
    </xf>
    <xf numFmtId="0" fontId="75" fillId="0" borderId="60" xfId="54" applyFont="1" applyFill="1" applyBorder="1" applyAlignment="1">
      <alignment horizontal="center" vertical="center" textRotation="90" wrapText="1"/>
      <protection/>
    </xf>
    <xf numFmtId="0" fontId="75" fillId="0" borderId="44" xfId="54" applyFont="1" applyFill="1" applyBorder="1" applyAlignment="1">
      <alignment horizontal="center" vertical="center" textRotation="90" wrapText="1"/>
      <protection/>
    </xf>
    <xf numFmtId="0" fontId="75" fillId="0" borderId="64" xfId="54" applyFont="1" applyFill="1" applyBorder="1" applyAlignment="1">
      <alignment horizontal="center" vertical="center" textRotation="90" wrapText="1"/>
      <protection/>
    </xf>
    <xf numFmtId="0" fontId="74" fillId="0" borderId="24" xfId="54" applyFont="1" applyFill="1" applyBorder="1" applyAlignment="1">
      <alignment horizontal="left"/>
      <protection/>
    </xf>
    <xf numFmtId="0" fontId="74" fillId="0" borderId="11" xfId="54" applyFont="1" applyFill="1" applyBorder="1" applyAlignment="1">
      <alignment horizontal="left"/>
      <protection/>
    </xf>
    <xf numFmtId="0" fontId="74" fillId="0" borderId="23" xfId="54" applyFont="1" applyFill="1" applyBorder="1" applyAlignment="1">
      <alignment horizontal="left"/>
      <protection/>
    </xf>
    <xf numFmtId="0" fontId="74" fillId="0" borderId="20" xfId="54" applyFont="1" applyFill="1" applyBorder="1" applyAlignment="1">
      <alignment horizontal="left"/>
      <protection/>
    </xf>
    <xf numFmtId="0" fontId="74" fillId="0" borderId="48" xfId="54" applyFont="1" applyFill="1" applyBorder="1" applyAlignment="1">
      <alignment horizontal="left"/>
      <protection/>
    </xf>
    <xf numFmtId="0" fontId="74" fillId="0" borderId="57" xfId="54" applyFont="1" applyFill="1" applyBorder="1" applyAlignment="1">
      <alignment horizontal="left"/>
      <protection/>
    </xf>
    <xf numFmtId="0" fontId="74" fillId="0" borderId="58" xfId="54" applyFont="1" applyFill="1" applyBorder="1" applyAlignment="1">
      <alignment horizontal="left"/>
      <protection/>
    </xf>
    <xf numFmtId="0" fontId="74" fillId="0" borderId="46" xfId="54" applyFont="1" applyFill="1" applyBorder="1" applyAlignment="1">
      <alignment horizontal="left"/>
      <protection/>
    </xf>
    <xf numFmtId="0" fontId="74" fillId="0" borderId="77" xfId="54" applyFont="1" applyFill="1" applyBorder="1" applyAlignment="1">
      <alignment horizontal="left"/>
      <protection/>
    </xf>
    <xf numFmtId="0" fontId="74" fillId="0" borderId="47" xfId="54" applyFont="1" applyFill="1" applyBorder="1" applyAlignment="1">
      <alignment horizontal="left"/>
      <protection/>
    </xf>
    <xf numFmtId="0" fontId="74" fillId="0" borderId="72" xfId="54" applyFont="1" applyFill="1" applyBorder="1" applyAlignment="1">
      <alignment horizontal="left"/>
      <protection/>
    </xf>
    <xf numFmtId="0" fontId="74" fillId="0" borderId="69" xfId="54" applyFont="1" applyFill="1" applyBorder="1" applyAlignment="1">
      <alignment horizontal="left"/>
      <protection/>
    </xf>
    <xf numFmtId="0" fontId="74" fillId="0" borderId="20" xfId="54" applyFont="1" applyFill="1" applyBorder="1" applyAlignment="1">
      <alignment horizontal="left" wrapText="1"/>
      <protection/>
    </xf>
    <xf numFmtId="0" fontId="74" fillId="0" borderId="21" xfId="54" applyFont="1" applyFill="1" applyBorder="1" applyAlignment="1">
      <alignment horizontal="left" wrapText="1"/>
      <protection/>
    </xf>
    <xf numFmtId="0" fontId="74" fillId="0" borderId="19" xfId="54" applyFont="1" applyFill="1" applyBorder="1" applyAlignment="1">
      <alignment horizontal="left" wrapText="1"/>
      <protection/>
    </xf>
    <xf numFmtId="0" fontId="74" fillId="0" borderId="24" xfId="54" applyFont="1" applyFill="1" applyBorder="1" applyAlignment="1">
      <alignment horizontal="left" wrapText="1"/>
      <protection/>
    </xf>
    <xf numFmtId="0" fontId="74" fillId="0" borderId="11" xfId="54" applyFont="1" applyFill="1" applyBorder="1" applyAlignment="1">
      <alignment horizontal="left" wrapText="1"/>
      <protection/>
    </xf>
    <xf numFmtId="0" fontId="74" fillId="0" borderId="50" xfId="54" applyFont="1" applyFill="1" applyBorder="1" applyAlignment="1">
      <alignment horizontal="left" wrapText="1"/>
      <protection/>
    </xf>
    <xf numFmtId="0" fontId="74" fillId="0" borderId="37" xfId="54" applyFont="1" applyFill="1" applyBorder="1" applyAlignment="1">
      <alignment horizontal="left" wrapText="1"/>
      <protection/>
    </xf>
    <xf numFmtId="0" fontId="74" fillId="0" borderId="31" xfId="54" applyFont="1" applyFill="1" applyBorder="1" applyAlignment="1">
      <alignment horizontal="center" vertical="center" wrapText="1"/>
      <protection/>
    </xf>
    <xf numFmtId="0" fontId="74" fillId="0" borderId="40" xfId="54" applyFont="1" applyFill="1" applyBorder="1" applyAlignment="1">
      <alignment horizontal="center" vertical="center" wrapText="1"/>
      <protection/>
    </xf>
    <xf numFmtId="0" fontId="74" fillId="0" borderId="44" xfId="54" applyFont="1" applyFill="1" applyBorder="1" applyAlignment="1">
      <alignment horizontal="center" vertical="center" wrapText="1"/>
      <protection/>
    </xf>
    <xf numFmtId="0" fontId="74" fillId="0" borderId="59" xfId="54" applyFont="1" applyFill="1" applyBorder="1" applyAlignment="1">
      <alignment horizontal="left"/>
      <protection/>
    </xf>
    <xf numFmtId="0" fontId="74" fillId="0" borderId="49" xfId="54" applyFont="1" applyFill="1" applyBorder="1" applyAlignment="1">
      <alignment horizontal="center" vertical="center" wrapText="1"/>
      <protection/>
    </xf>
    <xf numFmtId="0" fontId="74" fillId="0" borderId="74" xfId="54" applyFont="1" applyFill="1" applyBorder="1" applyAlignment="1">
      <alignment horizontal="center" vertical="center" wrapText="1"/>
      <protection/>
    </xf>
    <xf numFmtId="0" fontId="74" fillId="0" borderId="73" xfId="54" applyFont="1" applyFill="1" applyBorder="1" applyAlignment="1">
      <alignment horizontal="center" vertical="center" wrapText="1"/>
      <protection/>
    </xf>
    <xf numFmtId="0" fontId="74" fillId="0" borderId="55" xfId="54" applyFont="1" applyFill="1" applyBorder="1" applyAlignment="1">
      <alignment horizontal="left"/>
      <protection/>
    </xf>
    <xf numFmtId="0" fontId="8" fillId="0" borderId="31"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75" fillId="0" borderId="29" xfId="54" applyFont="1" applyFill="1" applyBorder="1" applyAlignment="1">
      <alignment horizontal="center"/>
      <protection/>
    </xf>
    <xf numFmtId="0" fontId="75" fillId="0" borderId="36" xfId="54" applyFont="1" applyFill="1" applyBorder="1" applyAlignment="1">
      <alignment horizontal="center"/>
      <protection/>
    </xf>
    <xf numFmtId="0" fontId="75" fillId="0" borderId="31"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63"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17" xfId="54" applyFont="1" applyFill="1" applyBorder="1" applyAlignment="1">
      <alignment horizontal="center" vertical="center" wrapText="1"/>
      <protection/>
    </xf>
    <xf numFmtId="0" fontId="75" fillId="0" borderId="53" xfId="54" applyFont="1" applyFill="1" applyBorder="1" applyAlignment="1">
      <alignment horizontal="center" vertical="center" wrapText="1"/>
      <protection/>
    </xf>
    <xf numFmtId="0" fontId="75" fillId="0" borderId="67" xfId="54" applyFont="1" applyFill="1" applyBorder="1" applyAlignment="1">
      <alignment horizontal="center" vertical="center" wrapText="1"/>
      <protection/>
    </xf>
    <xf numFmtId="0" fontId="75" fillId="0" borderId="31" xfId="0" applyFont="1" applyBorder="1" applyAlignment="1">
      <alignment horizontal="center" vertical="center" textRotation="90"/>
    </xf>
    <xf numFmtId="0" fontId="75" fillId="0" borderId="63" xfId="0" applyFont="1" applyBorder="1" applyAlignment="1">
      <alignment horizontal="center" vertical="center" textRotation="90"/>
    </xf>
    <xf numFmtId="0" fontId="75" fillId="0" borderId="40" xfId="0" applyFont="1" applyBorder="1" applyAlignment="1">
      <alignment horizontal="center" vertical="center" textRotation="90"/>
    </xf>
    <xf numFmtId="0" fontId="75" fillId="0" borderId="60" xfId="0" applyFont="1" applyBorder="1" applyAlignment="1">
      <alignment horizontal="center" vertical="center" textRotation="90"/>
    </xf>
    <xf numFmtId="0" fontId="75" fillId="0" borderId="44" xfId="0" applyFont="1" applyBorder="1" applyAlignment="1">
      <alignment horizontal="center" vertical="center" textRotation="90"/>
    </xf>
    <xf numFmtId="0" fontId="75" fillId="0" borderId="64" xfId="0" applyFont="1" applyBorder="1" applyAlignment="1">
      <alignment horizontal="center" vertical="center" textRotation="90"/>
    </xf>
    <xf numFmtId="0" fontId="77" fillId="0" borderId="32" xfId="0" applyFont="1" applyFill="1" applyBorder="1" applyAlignment="1">
      <alignment horizontal="center" vertical="center" wrapText="1"/>
    </xf>
    <xf numFmtId="0" fontId="77" fillId="0" borderId="55" xfId="0" applyFont="1" applyFill="1" applyBorder="1" applyAlignment="1">
      <alignment horizontal="center" vertical="center" wrapText="1"/>
    </xf>
    <xf numFmtId="0" fontId="77" fillId="0" borderId="39" xfId="0" applyFont="1" applyFill="1" applyBorder="1" applyAlignment="1">
      <alignment horizontal="center" vertical="center" wrapText="1"/>
    </xf>
    <xf numFmtId="0" fontId="77" fillId="0" borderId="33" xfId="0" applyFont="1" applyFill="1" applyBorder="1" applyAlignment="1">
      <alignment horizontal="center" vertical="center" wrapText="1"/>
    </xf>
    <xf numFmtId="0" fontId="77" fillId="0" borderId="56"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78" fillId="0" borderId="67" xfId="0" applyFont="1" applyFill="1" applyBorder="1" applyAlignment="1">
      <alignment horizontal="center" vertical="center" wrapText="1"/>
    </xf>
    <xf numFmtId="0" fontId="77" fillId="0" borderId="35" xfId="0" applyFont="1" applyFill="1" applyBorder="1" applyAlignment="1">
      <alignment horizontal="center" vertical="center" wrapText="1"/>
    </xf>
    <xf numFmtId="0" fontId="77" fillId="0" borderId="80" xfId="0" applyFont="1" applyFill="1" applyBorder="1" applyAlignment="1">
      <alignment horizontal="center" vertical="center" wrapText="1"/>
    </xf>
    <xf numFmtId="0" fontId="77" fillId="0" borderId="42"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7" fillId="0" borderId="21" xfId="0" applyFont="1" applyFill="1" applyBorder="1" applyAlignment="1">
      <alignment horizontal="left" vertical="center" wrapText="1"/>
    </xf>
    <xf numFmtId="0" fontId="77" fillId="0" borderId="19"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77" fillId="0" borderId="23" xfId="0" applyFont="1" applyFill="1" applyBorder="1" applyAlignment="1">
      <alignment horizontal="left" vertical="center" wrapText="1"/>
    </xf>
    <xf numFmtId="0" fontId="0" fillId="0" borderId="20" xfId="0" applyBorder="1" applyAlignment="1">
      <alignment horizontal="left" vertical="center" wrapText="1"/>
    </xf>
    <xf numFmtId="0" fontId="0" fillId="0" borderId="16" xfId="0" applyBorder="1" applyAlignment="1">
      <alignment horizontal="left" vertical="center" wrapText="1"/>
    </xf>
    <xf numFmtId="0" fontId="77" fillId="0" borderId="65" xfId="0" applyFont="1" applyFill="1" applyBorder="1" applyAlignment="1">
      <alignment horizontal="center" vertical="center" wrapText="1"/>
    </xf>
    <xf numFmtId="0" fontId="77" fillId="0" borderId="66" xfId="0" applyFont="1" applyFill="1" applyBorder="1" applyAlignment="1">
      <alignment horizontal="center" vertical="center" wrapText="1"/>
    </xf>
    <xf numFmtId="0" fontId="79" fillId="0" borderId="36" xfId="0" applyFont="1" applyFill="1" applyBorder="1" applyAlignment="1">
      <alignment horizontal="center" vertical="center"/>
    </xf>
    <xf numFmtId="0" fontId="89" fillId="0" borderId="31" xfId="0" applyFont="1" applyFill="1" applyBorder="1" applyAlignment="1">
      <alignment horizontal="center" vertical="center"/>
    </xf>
    <xf numFmtId="0" fontId="89" fillId="0" borderId="66" xfId="0" applyFont="1" applyFill="1" applyBorder="1" applyAlignment="1">
      <alignment horizontal="center" vertical="center"/>
    </xf>
    <xf numFmtId="0" fontId="89" fillId="0" borderId="63" xfId="0" applyFont="1" applyFill="1" applyBorder="1" applyAlignment="1">
      <alignment horizontal="center" vertical="center"/>
    </xf>
    <xf numFmtId="0" fontId="89" fillId="0" borderId="40"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60" xfId="0" applyFont="1" applyFill="1" applyBorder="1" applyAlignment="1">
      <alignment horizontal="center" vertical="center"/>
    </xf>
    <xf numFmtId="0" fontId="89" fillId="0" borderId="31" xfId="0" applyFont="1" applyFill="1" applyBorder="1" applyAlignment="1">
      <alignment horizontal="center" vertical="center" wrapText="1"/>
    </xf>
    <xf numFmtId="0" fontId="89" fillId="0" borderId="66" xfId="0" applyFont="1" applyFill="1" applyBorder="1" applyAlignment="1">
      <alignment horizontal="center" vertical="center" wrapText="1"/>
    </xf>
    <xf numFmtId="0" fontId="89" fillId="0" borderId="63" xfId="0" applyFont="1" applyFill="1" applyBorder="1" applyAlignment="1">
      <alignment horizontal="center" vertical="center" wrapText="1"/>
    </xf>
    <xf numFmtId="0" fontId="89" fillId="0" borderId="4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60" xfId="0" applyFont="1" applyFill="1" applyBorder="1" applyAlignment="1">
      <alignment horizontal="center" vertical="center" wrapText="1"/>
    </xf>
    <xf numFmtId="0" fontId="89" fillId="0" borderId="44" xfId="0" applyFont="1" applyFill="1" applyBorder="1" applyAlignment="1">
      <alignment horizontal="center" vertical="center" wrapText="1"/>
    </xf>
    <xf numFmtId="0" fontId="89" fillId="0" borderId="65" xfId="0" applyFont="1" applyFill="1" applyBorder="1" applyAlignment="1">
      <alignment horizontal="center" vertical="center" wrapText="1"/>
    </xf>
    <xf numFmtId="0" fontId="89" fillId="0" borderId="64" xfId="0" applyFont="1" applyFill="1" applyBorder="1" applyAlignment="1">
      <alignment horizontal="center" vertical="center" wrapText="1"/>
    </xf>
    <xf numFmtId="0" fontId="75" fillId="0" borderId="32" xfId="0" applyFont="1" applyFill="1" applyBorder="1" applyAlignment="1">
      <alignment horizontal="center" vertical="center" wrapText="1"/>
    </xf>
    <xf numFmtId="0" fontId="75" fillId="0" borderId="55" xfId="0" applyFont="1" applyFill="1" applyBorder="1" applyAlignment="1">
      <alignment horizontal="center" vertical="center" wrapText="1"/>
    </xf>
    <xf numFmtId="0" fontId="75" fillId="0" borderId="35" xfId="0" applyFont="1" applyFill="1" applyBorder="1" applyAlignment="1">
      <alignment horizontal="center" vertical="center" wrapText="1"/>
    </xf>
    <xf numFmtId="0" fontId="75" fillId="0" borderId="80" xfId="0" applyFont="1" applyFill="1" applyBorder="1" applyAlignment="1">
      <alignment horizontal="center" vertical="center" wrapText="1"/>
    </xf>
    <xf numFmtId="0" fontId="75" fillId="0" borderId="29" xfId="0" applyFont="1" applyFill="1" applyBorder="1" applyAlignment="1">
      <alignment horizontal="center" vertical="center"/>
    </xf>
    <xf numFmtId="0" fontId="75" fillId="0" borderId="30" xfId="0" applyFont="1" applyFill="1" applyBorder="1" applyAlignment="1">
      <alignment horizontal="center" vertical="center"/>
    </xf>
    <xf numFmtId="0" fontId="75" fillId="0" borderId="25" xfId="0" applyFont="1" applyFill="1" applyBorder="1" applyAlignment="1">
      <alignment horizontal="center" vertical="center" wrapText="1"/>
    </xf>
    <xf numFmtId="0" fontId="75" fillId="0" borderId="59"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56" xfId="0" applyFont="1" applyFill="1" applyBorder="1" applyAlignment="1">
      <alignment horizontal="center" vertical="center" wrapText="1"/>
    </xf>
    <xf numFmtId="0" fontId="77" fillId="0" borderId="55" xfId="0" applyFont="1" applyFill="1" applyBorder="1" applyAlignment="1">
      <alignment horizontal="left" vertical="center"/>
    </xf>
    <xf numFmtId="0" fontId="77" fillId="0" borderId="59" xfId="0" applyFont="1" applyFill="1" applyBorder="1" applyAlignment="1">
      <alignment horizontal="left" vertical="center"/>
    </xf>
    <xf numFmtId="0" fontId="77" fillId="0" borderId="56" xfId="0" applyFont="1" applyFill="1" applyBorder="1" applyAlignment="1">
      <alignment horizontal="left" vertical="center"/>
    </xf>
    <xf numFmtId="0" fontId="75" fillId="0" borderId="34" xfId="0" applyFont="1" applyFill="1" applyBorder="1" applyAlignment="1">
      <alignment horizontal="center" vertical="center" wrapText="1"/>
    </xf>
    <xf numFmtId="0" fontId="75" fillId="0" borderId="75" xfId="0" applyFont="1" applyFill="1" applyBorder="1" applyAlignment="1">
      <alignment horizontal="center" vertical="center" wrapText="1"/>
    </xf>
    <xf numFmtId="0" fontId="77" fillId="0" borderId="75" xfId="0" applyFont="1" applyFill="1" applyBorder="1" applyAlignment="1">
      <alignment horizontal="left" vertical="center"/>
    </xf>
    <xf numFmtId="0" fontId="77" fillId="0" borderId="80" xfId="0" applyFont="1" applyFill="1" applyBorder="1" applyAlignment="1">
      <alignment horizontal="left" vertical="center"/>
    </xf>
    <xf numFmtId="0" fontId="75" fillId="0" borderId="40"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21"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17" fillId="0" borderId="29" xfId="54" applyFont="1" applyBorder="1" applyAlignment="1">
      <alignment horizontal="center"/>
      <protection/>
    </xf>
    <xf numFmtId="0" fontId="17" fillId="0" borderId="36" xfId="54" applyFont="1" applyBorder="1" applyAlignment="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1">
    <dxf>
      <fill>
        <patternFill>
          <bgColor rgb="FF00B050"/>
        </patternFill>
      </fill>
    </dxf>
    <dxf>
      <fill>
        <patternFill>
          <bgColor rgb="FFFFFF00"/>
        </patternFill>
      </fill>
    </dxf>
    <dxf>
      <fill>
        <patternFill>
          <bgColor rgb="FF0070C0"/>
        </patternFill>
      </fill>
    </dxf>
    <dxf>
      <font>
        <b/>
        <i val="0"/>
      </font>
      <fill>
        <patternFill>
          <bgColor rgb="FFFF0000"/>
        </patternFill>
      </fill>
    </dxf>
    <dxf>
      <fill>
        <patternFill>
          <bgColor rgb="FF00B050"/>
        </patternFill>
      </fill>
    </dxf>
    <dxf>
      <fill>
        <patternFill>
          <bgColor rgb="FFFFFF00"/>
        </patternFill>
      </fill>
    </dxf>
    <dxf>
      <fill>
        <patternFill>
          <bgColor rgb="FF0070C0"/>
        </patternFill>
      </fill>
    </dxf>
    <dxf>
      <font>
        <b/>
        <i val="0"/>
        <name val="Cambria"/>
        <color theme="0"/>
      </font>
      <fill>
        <patternFill>
          <bgColor rgb="FFFF0000"/>
        </patternFill>
      </fill>
    </dxf>
    <dxf>
      <font>
        <b/>
        <i val="0"/>
      </font>
      <fill>
        <patternFill>
          <bgColor rgb="FFD7D7D7"/>
        </patternFill>
      </fill>
    </dxf>
    <dxf>
      <font>
        <b val="0"/>
        <i val="0"/>
      </font>
      <fill>
        <patternFill patternType="none">
          <bgColor indexed="65"/>
        </patternFill>
      </fill>
    </dxf>
    <dxf>
      <font>
        <b/>
        <i val="0"/>
        <color theme="0"/>
      </font>
      <fill>
        <patternFill>
          <bgColor rgb="FFFF0000"/>
        </patternFill>
      </fill>
      <border/>
    </dxf>
  </dxfs>
  <tableStyles count="1" defaultTableStyle="TableStyleMedium9" defaultPivotStyle="PivotStyleLight16">
    <tableStyle name="MySqlDefault" pivot="0" table="0" count="2">
      <tableStyleElement type="wholeTable" dxfId="9"/>
      <tableStyleElement type="headerRow"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47625</xdr:rowOff>
    </xdr:from>
    <xdr:to>
      <xdr:col>9</xdr:col>
      <xdr:colOff>381000</xdr:colOff>
      <xdr:row>39</xdr:row>
      <xdr:rowOff>123825</xdr:rowOff>
    </xdr:to>
    <xdr:sp>
      <xdr:nvSpPr>
        <xdr:cNvPr id="1" name="Rectángulo redondeado 3"/>
        <xdr:cNvSpPr>
          <a:spLocks/>
        </xdr:cNvSpPr>
      </xdr:nvSpPr>
      <xdr:spPr>
        <a:xfrm>
          <a:off x="133350" y="1152525"/>
          <a:ext cx="10258425" cy="55816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Bienvenido(a)</a:t>
          </a:r>
          <a:r>
            <a:rPr lang="en-US" cap="none" sz="1100" b="1" i="0" u="none" baseline="0">
              <a:solidFill>
                <a:srgbClr val="000000"/>
              </a:solidFill>
            </a:rPr>
            <a:t> a la Máscara de captura de </a:t>
          </a:r>
          <a:r>
            <a:rPr lang="en-US" cap="none" sz="1100" b="1" i="0" u="none" baseline="0">
              <a:solidFill>
                <a:srgbClr val="FF0000"/>
              </a:solidFill>
            </a:rPr>
            <a:t>DATOS CONCENTRADOS DE LA UNIDAD MÉDICA
</a:t>
          </a:r>
          <a:r>
            <a:rPr lang="en-US" cap="none" sz="1100" b="0" i="0" u="none" baseline="0">
              <a:solidFill>
                <a:srgbClr val="000000"/>
              </a:solidFill>
            </a:rPr>
            <a:t>
</a:t>
          </a:r>
          <a:r>
            <a:rPr lang="en-US" cap="none" sz="1100" b="0" i="0" u="none" baseline="0">
              <a:solidFill>
                <a:srgbClr val="000000"/>
              </a:solidFill>
            </a:rPr>
            <a:t>Para falicilar la captura de datos concentrados mensuales se ha diseñado esta herramienta, donde podrá importar la información en SINBA 2.0 (CSV). Se recomienda como primera opción </a:t>
          </a:r>
          <a:r>
            <a:rPr lang="en-US" cap="none" sz="1100" b="1" i="0" u="none" baseline="0">
              <a:solidFill>
                <a:srgbClr val="000000"/>
              </a:solidFill>
            </a:rPr>
            <a:t>realizar la captura de datos nominales tanto de Consultas como de Detecciones</a:t>
          </a:r>
          <a:r>
            <a:rPr lang="en-US" cap="none" sz="1100" b="0" i="0" u="none" baseline="0">
              <a:solidFill>
                <a:srgbClr val="000000"/>
              </a:solidFill>
            </a:rPr>
            <a:t>, </a:t>
          </a:r>
          <a:r>
            <a:rPr lang="en-US" cap="none" sz="1100" b="0" i="0" u="sng" baseline="0">
              <a:solidFill>
                <a:srgbClr val="000000"/>
              </a:solidFill>
            </a:rPr>
            <a:t>en caso de no ser posible</a:t>
          </a:r>
          <a:r>
            <a:rPr lang="en-US" cap="none" sz="1100" b="0" i="0" u="none" baseline="0">
              <a:solidFill>
                <a:srgbClr val="000000"/>
              </a:solidFill>
            </a:rPr>
            <a:t> por falta de recursos tecnológicos y/o humanos podrá hacer uso de esta herramienta concentrando la información de Consultas y Detecciones al concluir el mes de registro, en esta máscara se han agregado los apartados de TARJETAS y otros Módulos de datos concentrados aplicables a Unidad Médica</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Configuración:
</a:t>
          </a:r>
          <a:r>
            <a:rPr lang="en-US" cap="none" sz="1100" b="0" i="0" u="none" baseline="0">
              <a:solidFill>
                <a:srgbClr val="000000"/>
              </a:solidFill>
            </a:rPr>
            <a:t>En la tabla superior seleccione el </a:t>
          </a:r>
          <a:r>
            <a:rPr lang="en-US" cap="none" sz="1100" b="1" i="0" u="none" baseline="0">
              <a:solidFill>
                <a:srgbClr val="000000"/>
              </a:solidFill>
            </a:rPr>
            <a:t>MES, AÑO </a:t>
          </a:r>
          <a:r>
            <a:rPr lang="en-US" cap="none" sz="1100" b="0" i="0" u="none" baseline="0">
              <a:solidFill>
                <a:srgbClr val="000000"/>
              </a:solidFill>
            </a:rPr>
            <a:t>y</a:t>
          </a:r>
          <a:r>
            <a:rPr lang="en-US" cap="none" sz="1100" b="1" i="0" u="none" baseline="0">
              <a:solidFill>
                <a:srgbClr val="000000"/>
              </a:solidFill>
            </a:rPr>
            <a:t> CLUES</a:t>
          </a:r>
          <a:r>
            <a:rPr lang="en-US" cap="none" sz="1100" b="0" i="0" u="none" baseline="0">
              <a:solidFill>
                <a:srgbClr val="000000"/>
              </a:solidFill>
            </a:rPr>
            <a:t>; los datos del NOMBRE DE LA UNIDAD MÉDICA servirán sólo de referencia para el usuario, puede colocar la lista de CLUES y nombres en la Hoja UM 1A PARTE a partir de la celda U22.
</a:t>
          </a:r>
          <a:r>
            <a:rPr lang="en-US" cap="none" sz="1100" b="0" i="0" u="none" baseline="0">
              <a:solidFill>
                <a:srgbClr val="000000"/>
              </a:solidFill>
            </a:rPr>
            <a:t>
</a:t>
          </a:r>
          <a:r>
            <a:rPr lang="en-US" cap="none" sz="1100" b="1" i="0" u="none" baseline="0">
              <a:solidFill>
                <a:srgbClr val="000000"/>
              </a:solidFill>
            </a:rPr>
            <a:t>Captura:
</a:t>
          </a:r>
          <a:r>
            <a:rPr lang="en-US" cap="none" sz="1100" b="0" i="0" u="none" baseline="0">
              <a:solidFill>
                <a:srgbClr val="000000"/>
              </a:solidFill>
            </a:rPr>
            <a:t>Para iniciar la captura ir a la Hoja de los apartados deseados con base a las actividades realizadas de la unidad y mes a reportar, corroborar que no presente inconsistencias la información cargada, en la Hoja de "Validación" donde se irán mostrando las inconsistencias marcadas en rojo, los datos estarán listos para la importación una vez que tenga CERO ERRORES</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66CC"/>
              </a:solidFill>
            </a:rPr>
            <a:t>Preparación para la importación:
</a:t>
          </a:r>
          <a:r>
            <a:rPr lang="en-US" cap="none" sz="1100" b="1" i="0" u="none" baseline="0">
              <a:solidFill>
                <a:srgbClr val="000000"/>
              </a:solidFill>
            </a:rPr>
            <a:t>1. Unidad por unidad
</a:t>
          </a:r>
          <a:r>
            <a:rPr lang="en-US" cap="none" sz="1100" b="0" i="0" u="none" baseline="0">
              <a:solidFill>
                <a:srgbClr val="000000"/>
              </a:solidFill>
            </a:rPr>
            <a:t>Al finalizar el ingreso de datos estadísticos </a:t>
          </a:r>
          <a:r>
            <a:rPr lang="en-US" cap="none" sz="1100" b="0" i="0" u="none" baseline="0">
              <a:solidFill>
                <a:srgbClr val="000000"/>
              </a:solidFill>
            </a:rPr>
            <a:t>ir a la Hoja "CSV", solicitar la opción "Guardar como", seleccionar en Tipo de archivo la opción CSV (Separado por comas) y nombre el archivo que diferenciará la información de una unidad a otra, la carga unificada debe ser unidad por unidad y mes.
</a:t>
          </a:r>
          <a:r>
            <a:rPr lang="en-US" cap="none" sz="1100" b="0" i="0" u="none" baseline="0">
              <a:solidFill>
                <a:srgbClr val="000000"/>
              </a:solidFill>
            </a:rPr>
            <a:t>
</a:t>
          </a:r>
          <a:r>
            <a:rPr lang="en-US" cap="none" sz="1100" b="1" i="0" u="none" baseline="0">
              <a:solidFill>
                <a:srgbClr val="008000"/>
              </a:solidFill>
            </a:rPr>
            <a:t>Carga de archivos:
</a:t>
          </a:r>
          <a:r>
            <a:rPr lang="en-US" cap="none" sz="1100" b="0" i="0" u="none" baseline="0">
              <a:solidFill>
                <a:srgbClr val="000000"/>
              </a:solidFill>
            </a:rPr>
            <a:t>Ingresar a SINBA 2.0 ir al menú principal y seleccionar SIS Independientes, seleccione Herramientas y elija "Carga de archivos"; ir a la parte inferir de la ventana y seleccione el botón de "Nuevo", llene los campos requeridos identificando mes y año que se desea importar; en Plantilla de carga seleccione la ultima opción que es "CARGA UNIFICADA DE UNIDAD MÉDICA" o puede seleccionar la que requiera.
</a:t>
          </a:r>
          <a:r>
            <a:rPr lang="en-US" cap="none" sz="1100" b="1" i="0" u="none" baseline="0">
              <a:solidFill>
                <a:srgbClr val="000000"/>
              </a:solidFill>
            </a:rPr>
            <a:t>
</a:t>
          </a:r>
          <a:r>
            <a:rPr lang="en-US" cap="none" sz="1100" b="1" i="0" u="none" baseline="0">
              <a:solidFill>
                <a:srgbClr val="0066CC"/>
              </a:solidFill>
            </a:rPr>
            <a:t>Envío de correcciones
</a:t>
          </a:r>
          <a:r>
            <a:rPr lang="en-US" cap="none" sz="1100" b="0" i="0" u="none" baseline="0">
              <a:solidFill>
                <a:srgbClr val="000000"/>
              </a:solidFill>
            </a:rPr>
            <a:t>Puede importar sólo los registros con cambios y si realiza el envío de toda la base corrobore que el resto de variables no estén en ceros, ya que se corre el riesgo que los valores sean sustuidos y la información se reemplazará con los valores de cero. 
</a:t>
          </a:r>
          <a:r>
            <a:rPr lang="en-US" cap="none" sz="1100" b="0" i="0" u="none" baseline="0">
              <a:solidFill>
                <a:srgbClr val="000000"/>
              </a:solidFill>
            </a:rPr>
            <a:t>
</a:t>
          </a:r>
          <a:r>
            <a:rPr lang="en-US" cap="none" sz="1100" b="1" i="0" u="none" baseline="0">
              <a:solidFill>
                <a:srgbClr val="000000"/>
              </a:solidFill>
            </a:rPr>
            <a:t>Recomendación
</a:t>
          </a:r>
          <a:r>
            <a:rPr lang="en-US" cap="none" sz="1100" b="0" i="0" u="none" baseline="0">
              <a:solidFill>
                <a:srgbClr val="000000"/>
              </a:solidFill>
            </a:rPr>
            <a:t>Optativo: puede guardar el archivo de esta MÁSCARA en Excel debidamente identificado para rápida referencia por unidad (CLUES) por mes y año; Ej: ASSSA000999 01 2020.xlsx</a:t>
          </a:r>
        </a:p>
      </xdr:txBody>
    </xdr:sp>
    <xdr:clientData/>
  </xdr:twoCellAnchor>
  <xdr:twoCellAnchor editAs="oneCell">
    <xdr:from>
      <xdr:col>5</xdr:col>
      <xdr:colOff>257175</xdr:colOff>
      <xdr:row>0</xdr:row>
      <xdr:rowOff>95250</xdr:rowOff>
    </xdr:from>
    <xdr:to>
      <xdr:col>9</xdr:col>
      <xdr:colOff>447675</xdr:colOff>
      <xdr:row>3</xdr:row>
      <xdr:rowOff>161925</xdr:rowOff>
    </xdr:to>
    <xdr:pic>
      <xdr:nvPicPr>
        <xdr:cNvPr id="2" name="Imagen 4"/>
        <xdr:cNvPicPr preferRelativeResize="1">
          <a:picLocks noChangeAspect="1"/>
        </xdr:cNvPicPr>
      </xdr:nvPicPr>
      <xdr:blipFill>
        <a:blip r:embed="rId1"/>
        <a:stretch>
          <a:fillRect/>
        </a:stretch>
      </xdr:blipFill>
      <xdr:spPr>
        <a:xfrm>
          <a:off x="7219950" y="95250"/>
          <a:ext cx="32385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1619250</xdr:colOff>
      <xdr:row>0</xdr:row>
      <xdr:rowOff>123825</xdr:rowOff>
    </xdr:from>
    <xdr:to>
      <xdr:col>7</xdr:col>
      <xdr:colOff>9525</xdr:colOff>
      <xdr:row>2</xdr:row>
      <xdr:rowOff>28575</xdr:rowOff>
    </xdr:to>
    <xdr:pic>
      <xdr:nvPicPr>
        <xdr:cNvPr id="1" name="Imagen 2"/>
        <xdr:cNvPicPr preferRelativeResize="1">
          <a:picLocks noChangeAspect="1"/>
        </xdr:cNvPicPr>
      </xdr:nvPicPr>
      <xdr:blipFill>
        <a:blip r:embed="rId1"/>
        <a:stretch>
          <a:fillRect/>
        </a:stretch>
      </xdr:blipFill>
      <xdr:spPr>
        <a:xfrm>
          <a:off x="4267200" y="123825"/>
          <a:ext cx="16192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685800</xdr:colOff>
      <xdr:row>0</xdr:row>
      <xdr:rowOff>38100</xdr:rowOff>
    </xdr:from>
    <xdr:to>
      <xdr:col>9</xdr:col>
      <xdr:colOff>19050</xdr:colOff>
      <xdr:row>2</xdr:row>
      <xdr:rowOff>76200</xdr:rowOff>
    </xdr:to>
    <xdr:pic>
      <xdr:nvPicPr>
        <xdr:cNvPr id="1" name="Imagen 2"/>
        <xdr:cNvPicPr preferRelativeResize="1">
          <a:picLocks noChangeAspect="1"/>
        </xdr:cNvPicPr>
      </xdr:nvPicPr>
      <xdr:blipFill>
        <a:blip r:embed="rId1"/>
        <a:stretch>
          <a:fillRect/>
        </a:stretch>
      </xdr:blipFill>
      <xdr:spPr>
        <a:xfrm>
          <a:off x="5295900" y="38100"/>
          <a:ext cx="1619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1066800</xdr:colOff>
      <xdr:row>0</xdr:row>
      <xdr:rowOff>47625</xdr:rowOff>
    </xdr:from>
    <xdr:to>
      <xdr:col>9</xdr:col>
      <xdr:colOff>0</xdr:colOff>
      <xdr:row>2</xdr:row>
      <xdr:rowOff>85725</xdr:rowOff>
    </xdr:to>
    <xdr:pic>
      <xdr:nvPicPr>
        <xdr:cNvPr id="1" name="Imagen 2"/>
        <xdr:cNvPicPr preferRelativeResize="1">
          <a:picLocks noChangeAspect="1"/>
        </xdr:cNvPicPr>
      </xdr:nvPicPr>
      <xdr:blipFill>
        <a:blip r:embed="rId1"/>
        <a:stretch>
          <a:fillRect/>
        </a:stretch>
      </xdr:blipFill>
      <xdr:spPr>
        <a:xfrm>
          <a:off x="6248400" y="47625"/>
          <a:ext cx="16192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962025</xdr:colOff>
      <xdr:row>0</xdr:row>
      <xdr:rowOff>47625</xdr:rowOff>
    </xdr:from>
    <xdr:to>
      <xdr:col>9</xdr:col>
      <xdr:colOff>28575</xdr:colOff>
      <xdr:row>1</xdr:row>
      <xdr:rowOff>180975</xdr:rowOff>
    </xdr:to>
    <xdr:pic>
      <xdr:nvPicPr>
        <xdr:cNvPr id="1" name="Imagen 2"/>
        <xdr:cNvPicPr preferRelativeResize="1">
          <a:picLocks noChangeAspect="1"/>
        </xdr:cNvPicPr>
      </xdr:nvPicPr>
      <xdr:blipFill>
        <a:blip r:embed="rId1"/>
        <a:stretch>
          <a:fillRect/>
        </a:stretch>
      </xdr:blipFill>
      <xdr:spPr>
        <a:xfrm>
          <a:off x="5524500" y="47625"/>
          <a:ext cx="16192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523875</xdr:colOff>
      <xdr:row>0</xdr:row>
      <xdr:rowOff>38100</xdr:rowOff>
    </xdr:from>
    <xdr:to>
      <xdr:col>10</xdr:col>
      <xdr:colOff>9525</xdr:colOff>
      <xdr:row>1</xdr:row>
      <xdr:rowOff>171450</xdr:rowOff>
    </xdr:to>
    <xdr:pic>
      <xdr:nvPicPr>
        <xdr:cNvPr id="1" name="Imagen 2"/>
        <xdr:cNvPicPr preferRelativeResize="1">
          <a:picLocks noChangeAspect="1"/>
        </xdr:cNvPicPr>
      </xdr:nvPicPr>
      <xdr:blipFill>
        <a:blip r:embed="rId1"/>
        <a:stretch>
          <a:fillRect/>
        </a:stretch>
      </xdr:blipFill>
      <xdr:spPr>
        <a:xfrm>
          <a:off x="5372100" y="38100"/>
          <a:ext cx="161925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742950</xdr:colOff>
      <xdr:row>0</xdr:row>
      <xdr:rowOff>47625</xdr:rowOff>
    </xdr:from>
    <xdr:to>
      <xdr:col>9</xdr:col>
      <xdr:colOff>0</xdr:colOff>
      <xdr:row>1</xdr:row>
      <xdr:rowOff>180975</xdr:rowOff>
    </xdr:to>
    <xdr:pic>
      <xdr:nvPicPr>
        <xdr:cNvPr id="1" name="Imagen 2"/>
        <xdr:cNvPicPr preferRelativeResize="1">
          <a:picLocks noChangeAspect="1"/>
        </xdr:cNvPicPr>
      </xdr:nvPicPr>
      <xdr:blipFill>
        <a:blip r:embed="rId1"/>
        <a:stretch>
          <a:fillRect/>
        </a:stretch>
      </xdr:blipFill>
      <xdr:spPr>
        <a:xfrm>
          <a:off x="5305425" y="47625"/>
          <a:ext cx="161925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933450</xdr:colOff>
      <xdr:row>0</xdr:row>
      <xdr:rowOff>38100</xdr:rowOff>
    </xdr:from>
    <xdr:to>
      <xdr:col>9</xdr:col>
      <xdr:colOff>0</xdr:colOff>
      <xdr:row>1</xdr:row>
      <xdr:rowOff>171450</xdr:rowOff>
    </xdr:to>
    <xdr:pic>
      <xdr:nvPicPr>
        <xdr:cNvPr id="1" name="Imagen 2"/>
        <xdr:cNvPicPr preferRelativeResize="1">
          <a:picLocks noChangeAspect="1"/>
        </xdr:cNvPicPr>
      </xdr:nvPicPr>
      <xdr:blipFill>
        <a:blip r:embed="rId1"/>
        <a:stretch>
          <a:fillRect/>
        </a:stretch>
      </xdr:blipFill>
      <xdr:spPr>
        <a:xfrm>
          <a:off x="5495925" y="38100"/>
          <a:ext cx="161925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942975</xdr:colOff>
      <xdr:row>0</xdr:row>
      <xdr:rowOff>28575</xdr:rowOff>
    </xdr:from>
    <xdr:to>
      <xdr:col>9</xdr:col>
      <xdr:colOff>9525</xdr:colOff>
      <xdr:row>1</xdr:row>
      <xdr:rowOff>161925</xdr:rowOff>
    </xdr:to>
    <xdr:pic>
      <xdr:nvPicPr>
        <xdr:cNvPr id="1" name="Imagen 2"/>
        <xdr:cNvPicPr preferRelativeResize="1">
          <a:picLocks noChangeAspect="1"/>
        </xdr:cNvPicPr>
      </xdr:nvPicPr>
      <xdr:blipFill>
        <a:blip r:embed="rId1"/>
        <a:stretch>
          <a:fillRect/>
        </a:stretch>
      </xdr:blipFill>
      <xdr:spPr>
        <a:xfrm>
          <a:off x="5505450" y="28575"/>
          <a:ext cx="16192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F5"/>
  <sheetViews>
    <sheetView showGridLines="0" tabSelected="1" zoomScale="70" zoomScaleNormal="70" zoomScalePageLayoutView="0" workbookViewId="0" topLeftCell="A1">
      <selection activeCell="A1" sqref="A1"/>
    </sheetView>
  </sheetViews>
  <sheetFormatPr defaultColWidth="11.421875" defaultRowHeight="12.75"/>
  <cols>
    <col min="4" max="4" width="15.57421875" style="0" customWidth="1"/>
    <col min="5" max="5" width="54.57421875" style="0" customWidth="1"/>
  </cols>
  <sheetData>
    <row r="1" spans="2:5" ht="26.25">
      <c r="B1" s="583" t="s">
        <v>1888</v>
      </c>
      <c r="C1" s="583"/>
      <c r="D1" s="583"/>
      <c r="E1" s="583"/>
    </row>
    <row r="3" spans="2:5" ht="12.75">
      <c r="B3" s="237" t="s">
        <v>1885</v>
      </c>
      <c r="C3" s="237" t="s">
        <v>1886</v>
      </c>
      <c r="D3" s="237" t="s">
        <v>1884</v>
      </c>
      <c r="E3" s="237" t="s">
        <v>1887</v>
      </c>
    </row>
    <row r="4" spans="2:5" ht="22.5" customHeight="1">
      <c r="B4" s="484"/>
      <c r="C4" s="485">
        <v>2020</v>
      </c>
      <c r="D4" s="484"/>
      <c r="E4" s="486"/>
    </row>
    <row r="5" ht="12.75">
      <c r="F5" s="476" t="s">
        <v>3262</v>
      </c>
    </row>
  </sheetData>
  <sheetProtection password="D63C" sheet="1"/>
  <mergeCells count="1">
    <mergeCell ref="B1:E1"/>
  </mergeCells>
  <printOptions/>
  <pageMargins left="0.7" right="0.7" top="0.75" bottom="0.75" header="0.3" footer="0.3"/>
  <pageSetup horizontalDpi="1200" verticalDpi="1200" orientation="portrait"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CEN367"/>
  <sheetViews>
    <sheetView zoomScalePageLayoutView="0" workbookViewId="0" topLeftCell="A1">
      <selection activeCell="A1" sqref="A1"/>
    </sheetView>
  </sheetViews>
  <sheetFormatPr defaultColWidth="11.421875" defaultRowHeight="12.75"/>
  <cols>
    <col min="1" max="1" width="3.28125" style="413" customWidth="1"/>
    <col min="2" max="2" width="53.421875" style="413" customWidth="1"/>
    <col min="3" max="3" width="6.421875" style="413" customWidth="1"/>
    <col min="4" max="4" width="5.140625" style="413" customWidth="1"/>
    <col min="5" max="5" width="51.00390625" style="413" customWidth="1"/>
    <col min="6" max="6" width="6.421875" style="413" customWidth="1"/>
    <col min="7" max="7" width="4.00390625" style="413" bestFit="1" customWidth="1"/>
    <col min="8" max="8" width="4.140625" style="413" customWidth="1"/>
    <col min="9" max="9" width="21.421875" style="413" customWidth="1"/>
    <col min="10" max="10" width="12.28125" style="413" bestFit="1" customWidth="1"/>
    <col min="11" max="16384" width="11.421875" style="413" customWidth="1"/>
  </cols>
  <sheetData>
    <row r="1" spans="2:4" ht="27" thickBot="1">
      <c r="B1" s="414" t="s">
        <v>2690</v>
      </c>
      <c r="C1" s="1260">
        <f>SUM(I4:I367)</f>
        <v>0</v>
      </c>
      <c r="D1" s="1261"/>
    </row>
    <row r="2" ht="13.5" thickBot="1"/>
    <row r="3" spans="2:6" ht="28.5" thickBot="1">
      <c r="B3" s="415" t="s">
        <v>2691</v>
      </c>
      <c r="C3" s="416" t="s">
        <v>1</v>
      </c>
      <c r="D3" s="417"/>
      <c r="E3" s="415" t="s">
        <v>2691</v>
      </c>
      <c r="F3" s="418" t="s">
        <v>1</v>
      </c>
    </row>
    <row r="4" spans="1:10" ht="52.5" customHeight="1">
      <c r="A4" s="413">
        <f>IF(J4=1,1,"")</f>
      </c>
      <c r="B4" s="419" t="s">
        <v>2692</v>
      </c>
      <c r="C4" s="420">
        <f>(CPP01+CPP02+CPP03+CPP04+CPP05+CPP06+CPP07)</f>
        <v>0</v>
      </c>
      <c r="D4" s="421" t="s">
        <v>2677</v>
      </c>
      <c r="E4" s="422" t="s">
        <v>3140</v>
      </c>
      <c r="F4" s="420">
        <f>(CON01+CON02+CON03+CON04+CON05+CON06+CON07+CON08+CON09+CON10+CON21+CON22+CON23+CON24+CON25+CON26+CON27+CON28+CON29+CON30)</f>
        <v>0</v>
      </c>
      <c r="G4" s="413">
        <v>1</v>
      </c>
      <c r="H4" s="413">
        <f>IF(D4="&lt;=",0,(IF(D4="&gt;=",1,2)))</f>
        <v>2</v>
      </c>
      <c r="I4" s="413">
        <f>IF(H4=2,IF(C4&lt;&gt;F4,1,0),IF(H4=0,IF(C4&gt;F4,1,0),IF(C4&lt;F4,1,0)))</f>
        <v>0</v>
      </c>
      <c r="J4" s="413">
        <f>IF(I4=1,1,0)</f>
        <v>0</v>
      </c>
    </row>
    <row r="5" spans="1:10" ht="51">
      <c r="A5" s="413">
        <f aca="true" t="shared" si="0" ref="A5:A75">IF(J5=1,1,"")</f>
      </c>
      <c r="B5" s="419" t="s">
        <v>3141</v>
      </c>
      <c r="C5" s="420">
        <f>(CPP08+CPP09+CPP10+CPP11+CPP12+CPP13+CPP14)</f>
        <v>0</v>
      </c>
      <c r="D5" s="421" t="s">
        <v>2677</v>
      </c>
      <c r="E5" s="422" t="s">
        <v>2694</v>
      </c>
      <c r="F5" s="420">
        <f>(CON11+CON12+CON13+CON14+CON15+CON16+CON17+CON18+CON19+CON20+CON31+CON32+CON33+CON34+CON35+CON36+CON37+CON38+CON39+CON40)</f>
        <v>0</v>
      </c>
      <c r="G5" s="413">
        <v>2</v>
      </c>
      <c r="H5" s="413">
        <f aca="true" t="shared" si="1" ref="H5:H68">IF(D5="&lt;=",0,(IF(D5="&gt;=",1,2)))</f>
        <v>2</v>
      </c>
      <c r="I5" s="413">
        <f aca="true" t="shared" si="2" ref="I5:I68">IF(H5=2,IF(C5&lt;&gt;F5,1,0),IF(H5=0,IF(C5&gt;F5,1,0),IF(C5&lt;F5,1,0)))</f>
        <v>0</v>
      </c>
      <c r="J5" s="413">
        <f aca="true" t="shared" si="3" ref="J5:J68">IF(I5=1,1,0)</f>
        <v>0</v>
      </c>
    </row>
    <row r="6" spans="1:10" ht="38.25">
      <c r="A6" s="413">
        <f t="shared" si="0"/>
      </c>
      <c r="B6" s="419" t="s">
        <v>2695</v>
      </c>
      <c r="C6" s="420">
        <f>(REF01+REF02)</f>
        <v>0</v>
      </c>
      <c r="D6" s="421" t="s">
        <v>2696</v>
      </c>
      <c r="E6" s="422" t="s">
        <v>2697</v>
      </c>
      <c r="F6" s="420">
        <f>(CPP01+CPP02+CPP03+CPP04+CPP05+CPP06+CPP07+CPP08+CPP09+CPP10+CPP11+CPP12+CPP13+CPP14)</f>
        <v>0</v>
      </c>
      <c r="G6" s="413">
        <v>3</v>
      </c>
      <c r="H6" s="413">
        <f t="shared" si="1"/>
        <v>0</v>
      </c>
      <c r="I6" s="413">
        <f t="shared" si="2"/>
        <v>0</v>
      </c>
      <c r="J6" s="413">
        <f t="shared" si="3"/>
        <v>0</v>
      </c>
    </row>
    <row r="7" spans="1:10" ht="38.25">
      <c r="A7" s="413">
        <f t="shared" si="0"/>
      </c>
      <c r="B7" s="419" t="s">
        <v>2698</v>
      </c>
      <c r="C7" s="420">
        <f>(CNM01)</f>
        <v>0</v>
      </c>
      <c r="D7" s="421" t="s">
        <v>2696</v>
      </c>
      <c r="E7" s="422" t="s">
        <v>2697</v>
      </c>
      <c r="F7" s="420">
        <f>(CPP01+CPP02+CPP03+CPP04+CPP05+CPP06+CPP07+CPP08+CPP09+CPP10+CPP11+CPP12+CPP13+CPP14)</f>
        <v>0</v>
      </c>
      <c r="G7" s="413">
        <v>4</v>
      </c>
      <c r="H7" s="413">
        <f t="shared" si="1"/>
        <v>0</v>
      </c>
      <c r="I7" s="413">
        <f t="shared" si="2"/>
        <v>0</v>
      </c>
      <c r="J7" s="413">
        <f t="shared" si="3"/>
        <v>0</v>
      </c>
    </row>
    <row r="8" spans="1:10" ht="12.75">
      <c r="A8" s="413">
        <f t="shared" si="0"/>
      </c>
      <c r="B8" s="419" t="s">
        <v>2699</v>
      </c>
      <c r="C8" s="420">
        <f>(CNM02)</f>
        <v>0</v>
      </c>
      <c r="D8" s="421" t="s">
        <v>2696</v>
      </c>
      <c r="E8" s="422" t="s">
        <v>2698</v>
      </c>
      <c r="F8" s="420">
        <f>(CNM01)</f>
        <v>0</v>
      </c>
      <c r="G8" s="413">
        <v>5</v>
      </c>
      <c r="H8" s="413">
        <f t="shared" si="1"/>
        <v>0</v>
      </c>
      <c r="I8" s="413">
        <f t="shared" si="2"/>
        <v>0</v>
      </c>
      <c r="J8" s="413">
        <f t="shared" si="3"/>
        <v>0</v>
      </c>
    </row>
    <row r="9" spans="1:10" ht="12.75">
      <c r="A9" s="413">
        <f t="shared" si="0"/>
      </c>
      <c r="B9" s="419" t="s">
        <v>2700</v>
      </c>
      <c r="C9" s="420">
        <f>(CSP01)</f>
        <v>0</v>
      </c>
      <c r="D9" s="421" t="s">
        <v>2696</v>
      </c>
      <c r="E9" s="422" t="s">
        <v>2701</v>
      </c>
      <c r="F9" s="420">
        <f>(CON01+CON11)</f>
        <v>0</v>
      </c>
      <c r="G9" s="413">
        <v>6</v>
      </c>
      <c r="H9" s="413">
        <f t="shared" si="1"/>
        <v>0</v>
      </c>
      <c r="I9" s="413">
        <f t="shared" si="2"/>
        <v>0</v>
      </c>
      <c r="J9" s="413">
        <f t="shared" si="3"/>
        <v>0</v>
      </c>
    </row>
    <row r="10" spans="1:10" ht="12.75">
      <c r="A10" s="413">
        <f t="shared" si="0"/>
      </c>
      <c r="B10" s="419" t="s">
        <v>2702</v>
      </c>
      <c r="C10" s="420">
        <f>(CSP02)</f>
        <v>0</v>
      </c>
      <c r="D10" s="421" t="s">
        <v>2696</v>
      </c>
      <c r="E10" s="422" t="s">
        <v>2703</v>
      </c>
      <c r="F10" s="420">
        <f>(CON02+CON12)</f>
        <v>0</v>
      </c>
      <c r="G10" s="413">
        <v>7</v>
      </c>
      <c r="H10" s="413">
        <f t="shared" si="1"/>
        <v>0</v>
      </c>
      <c r="I10" s="413">
        <f t="shared" si="2"/>
        <v>0</v>
      </c>
      <c r="J10" s="413">
        <f t="shared" si="3"/>
        <v>0</v>
      </c>
    </row>
    <row r="11" spans="1:10" ht="12.75">
      <c r="A11" s="413">
        <f t="shared" si="0"/>
      </c>
      <c r="B11" s="419" t="s">
        <v>2704</v>
      </c>
      <c r="C11" s="420">
        <f>(CSP03)</f>
        <v>0</v>
      </c>
      <c r="D11" s="421" t="s">
        <v>2696</v>
      </c>
      <c r="E11" s="422" t="s">
        <v>2705</v>
      </c>
      <c r="F11" s="423">
        <f>(CON03+CON13)</f>
        <v>0</v>
      </c>
      <c r="G11" s="413">
        <v>8</v>
      </c>
      <c r="H11" s="413">
        <f t="shared" si="1"/>
        <v>0</v>
      </c>
      <c r="I11" s="413">
        <f t="shared" si="2"/>
        <v>0</v>
      </c>
      <c r="J11" s="413">
        <f t="shared" si="3"/>
        <v>0</v>
      </c>
    </row>
    <row r="12" spans="1:10" ht="12.75">
      <c r="A12" s="413">
        <f t="shared" si="0"/>
      </c>
      <c r="B12" s="419" t="s">
        <v>2706</v>
      </c>
      <c r="C12" s="420">
        <f>(CSP04)</f>
        <v>0</v>
      </c>
      <c r="D12" s="421" t="s">
        <v>2696</v>
      </c>
      <c r="E12" s="422" t="s">
        <v>2707</v>
      </c>
      <c r="F12" s="420">
        <f>(CON04+CON14)</f>
        <v>0</v>
      </c>
      <c r="G12" s="413">
        <v>9</v>
      </c>
      <c r="H12" s="413">
        <f t="shared" si="1"/>
        <v>0</v>
      </c>
      <c r="I12" s="413">
        <f t="shared" si="2"/>
        <v>0</v>
      </c>
      <c r="J12" s="413">
        <f t="shared" si="3"/>
        <v>0</v>
      </c>
    </row>
    <row r="13" spans="1:10" ht="12.75">
      <c r="A13" s="413">
        <f t="shared" si="0"/>
      </c>
      <c r="B13" s="419" t="s">
        <v>2708</v>
      </c>
      <c r="C13" s="420">
        <f>(CSP05)</f>
        <v>0</v>
      </c>
      <c r="D13" s="421" t="s">
        <v>2696</v>
      </c>
      <c r="E13" s="422" t="s">
        <v>2709</v>
      </c>
      <c r="F13" s="420">
        <f>(CON05+CON15)</f>
        <v>0</v>
      </c>
      <c r="G13" s="413">
        <v>10</v>
      </c>
      <c r="H13" s="413">
        <f t="shared" si="1"/>
        <v>0</v>
      </c>
      <c r="I13" s="413">
        <f t="shared" si="2"/>
        <v>0</v>
      </c>
      <c r="J13" s="413">
        <f t="shared" si="3"/>
        <v>0</v>
      </c>
    </row>
    <row r="14" spans="1:10" ht="12.75">
      <c r="A14" s="413">
        <f t="shared" si="0"/>
      </c>
      <c r="B14" s="419" t="s">
        <v>2710</v>
      </c>
      <c r="C14" s="420">
        <f>(CSP06)</f>
        <v>0</v>
      </c>
      <c r="D14" s="421" t="s">
        <v>2696</v>
      </c>
      <c r="E14" s="422" t="s">
        <v>2711</v>
      </c>
      <c r="F14" s="420">
        <f>(CON06+CON16)</f>
        <v>0</v>
      </c>
      <c r="G14" s="413">
        <v>11</v>
      </c>
      <c r="H14" s="413">
        <f t="shared" si="1"/>
        <v>0</v>
      </c>
      <c r="I14" s="413">
        <f t="shared" si="2"/>
        <v>0</v>
      </c>
      <c r="J14" s="413">
        <f t="shared" si="3"/>
        <v>0</v>
      </c>
    </row>
    <row r="15" spans="1:10" ht="12.75">
      <c r="A15" s="413">
        <f t="shared" si="0"/>
      </c>
      <c r="B15" s="419" t="s">
        <v>2712</v>
      </c>
      <c r="C15" s="420">
        <f>(CSP07)</f>
        <v>0</v>
      </c>
      <c r="D15" s="421" t="s">
        <v>2696</v>
      </c>
      <c r="E15" s="422" t="s">
        <v>2713</v>
      </c>
      <c r="F15" s="420">
        <f>(CON07+CON17)</f>
        <v>0</v>
      </c>
      <c r="G15" s="413">
        <v>12</v>
      </c>
      <c r="H15" s="413">
        <f t="shared" si="1"/>
        <v>0</v>
      </c>
      <c r="I15" s="413">
        <f t="shared" si="2"/>
        <v>0</v>
      </c>
      <c r="J15" s="413">
        <f t="shared" si="3"/>
        <v>0</v>
      </c>
    </row>
    <row r="16" spans="1:10" ht="12.75">
      <c r="A16" s="413">
        <f t="shared" si="0"/>
      </c>
      <c r="B16" s="419" t="s">
        <v>2714</v>
      </c>
      <c r="C16" s="420">
        <f>(CSP08)</f>
        <v>0</v>
      </c>
      <c r="D16" s="421" t="s">
        <v>2696</v>
      </c>
      <c r="E16" s="422" t="s">
        <v>2715</v>
      </c>
      <c r="F16" s="420">
        <f>(CON08+CON18)</f>
        <v>0</v>
      </c>
      <c r="G16" s="413">
        <v>13</v>
      </c>
      <c r="H16" s="413">
        <f t="shared" si="1"/>
        <v>0</v>
      </c>
      <c r="I16" s="413">
        <f t="shared" si="2"/>
        <v>0</v>
      </c>
      <c r="J16" s="413">
        <f t="shared" si="3"/>
        <v>0</v>
      </c>
    </row>
    <row r="17" spans="1:10" ht="12.75">
      <c r="A17" s="413">
        <f t="shared" si="0"/>
      </c>
      <c r="B17" s="419" t="s">
        <v>2716</v>
      </c>
      <c r="C17" s="420">
        <f>(CSP09)</f>
        <v>0</v>
      </c>
      <c r="D17" s="421" t="s">
        <v>2696</v>
      </c>
      <c r="E17" s="422" t="s">
        <v>2717</v>
      </c>
      <c r="F17" s="420">
        <f>(CON09+CON19)</f>
        <v>0</v>
      </c>
      <c r="G17" s="413">
        <v>14</v>
      </c>
      <c r="H17" s="413">
        <f t="shared" si="1"/>
        <v>0</v>
      </c>
      <c r="I17" s="413">
        <f t="shared" si="2"/>
        <v>0</v>
      </c>
      <c r="J17" s="413">
        <f t="shared" si="3"/>
        <v>0</v>
      </c>
    </row>
    <row r="18" spans="1:10" ht="12.75">
      <c r="A18" s="413">
        <f t="shared" si="0"/>
      </c>
      <c r="B18" s="419" t="s">
        <v>2718</v>
      </c>
      <c r="C18" s="420">
        <f>(CSP10)</f>
        <v>0</v>
      </c>
      <c r="D18" s="421" t="s">
        <v>2696</v>
      </c>
      <c r="E18" s="422" t="s">
        <v>2719</v>
      </c>
      <c r="F18" s="420">
        <f>(CON10+CON20)</f>
        <v>0</v>
      </c>
      <c r="G18" s="413">
        <v>15</v>
      </c>
      <c r="H18" s="413">
        <f t="shared" si="1"/>
        <v>0</v>
      </c>
      <c r="I18" s="413">
        <f t="shared" si="2"/>
        <v>0</v>
      </c>
      <c r="J18" s="413">
        <f t="shared" si="3"/>
        <v>0</v>
      </c>
    </row>
    <row r="19" spans="1:10" ht="12.75">
      <c r="A19" s="413">
        <f t="shared" si="0"/>
      </c>
      <c r="B19" s="419" t="s">
        <v>2720</v>
      </c>
      <c r="C19" s="420">
        <f>(CSP11)</f>
        <v>0</v>
      </c>
      <c r="D19" s="421" t="s">
        <v>2696</v>
      </c>
      <c r="E19" s="422" t="s">
        <v>2721</v>
      </c>
      <c r="F19" s="420">
        <f>(CON21+CON31)</f>
        <v>0</v>
      </c>
      <c r="G19" s="413">
        <v>16</v>
      </c>
      <c r="H19" s="413">
        <f t="shared" si="1"/>
        <v>0</v>
      </c>
      <c r="I19" s="413">
        <f t="shared" si="2"/>
        <v>0</v>
      </c>
      <c r="J19" s="413">
        <f t="shared" si="3"/>
        <v>0</v>
      </c>
    </row>
    <row r="20" spans="1:10" ht="12.75">
      <c r="A20" s="413">
        <f t="shared" si="0"/>
      </c>
      <c r="B20" s="419" t="s">
        <v>2722</v>
      </c>
      <c r="C20" s="420">
        <f>(CSP12)</f>
        <v>0</v>
      </c>
      <c r="D20" s="421" t="s">
        <v>2696</v>
      </c>
      <c r="E20" s="422" t="s">
        <v>2723</v>
      </c>
      <c r="F20" s="420">
        <f>(CON22+CON32)</f>
        <v>0</v>
      </c>
      <c r="G20" s="413">
        <v>17</v>
      </c>
      <c r="H20" s="413">
        <f t="shared" si="1"/>
        <v>0</v>
      </c>
      <c r="I20" s="413">
        <f t="shared" si="2"/>
        <v>0</v>
      </c>
      <c r="J20" s="413">
        <f t="shared" si="3"/>
        <v>0</v>
      </c>
    </row>
    <row r="21" spans="1:10" ht="12.75">
      <c r="A21" s="413">
        <f t="shared" si="0"/>
      </c>
      <c r="B21" s="419" t="s">
        <v>2724</v>
      </c>
      <c r="C21" s="420">
        <f>(CSP13)</f>
        <v>0</v>
      </c>
      <c r="D21" s="421" t="s">
        <v>2696</v>
      </c>
      <c r="E21" s="422" t="s">
        <v>2725</v>
      </c>
      <c r="F21" s="420">
        <f>(CON23+CON33)</f>
        <v>0</v>
      </c>
      <c r="G21" s="413">
        <v>18</v>
      </c>
      <c r="H21" s="413">
        <f t="shared" si="1"/>
        <v>0</v>
      </c>
      <c r="I21" s="413">
        <f t="shared" si="2"/>
        <v>0</v>
      </c>
      <c r="J21" s="413">
        <f t="shared" si="3"/>
        <v>0</v>
      </c>
    </row>
    <row r="22" spans="1:10" ht="12.75">
      <c r="A22" s="413">
        <f t="shared" si="0"/>
      </c>
      <c r="B22" s="419" t="s">
        <v>2726</v>
      </c>
      <c r="C22" s="420">
        <f>(CSP14)</f>
        <v>0</v>
      </c>
      <c r="D22" s="421" t="s">
        <v>2696</v>
      </c>
      <c r="E22" s="422" t="s">
        <v>2727</v>
      </c>
      <c r="F22" s="420">
        <f>(CON24+CON34)</f>
        <v>0</v>
      </c>
      <c r="G22" s="413">
        <v>19</v>
      </c>
      <c r="H22" s="413">
        <f t="shared" si="1"/>
        <v>0</v>
      </c>
      <c r="I22" s="413">
        <f t="shared" si="2"/>
        <v>0</v>
      </c>
      <c r="J22" s="413">
        <f t="shared" si="3"/>
        <v>0</v>
      </c>
    </row>
    <row r="23" spans="1:10" ht="12.75">
      <c r="A23" s="413">
        <f t="shared" si="0"/>
      </c>
      <c r="B23" s="419" t="s">
        <v>2728</v>
      </c>
      <c r="C23" s="420">
        <f>(CSP15)</f>
        <v>0</v>
      </c>
      <c r="D23" s="421" t="s">
        <v>2696</v>
      </c>
      <c r="E23" s="422" t="s">
        <v>2729</v>
      </c>
      <c r="F23" s="420">
        <f>(CON25+CON35)</f>
        <v>0</v>
      </c>
      <c r="G23" s="413">
        <v>20</v>
      </c>
      <c r="H23" s="413">
        <f t="shared" si="1"/>
        <v>0</v>
      </c>
      <c r="I23" s="413">
        <f t="shared" si="2"/>
        <v>0</v>
      </c>
      <c r="J23" s="413">
        <f t="shared" si="3"/>
        <v>0</v>
      </c>
    </row>
    <row r="24" spans="1:10" ht="12.75">
      <c r="A24" s="413">
        <f t="shared" si="0"/>
      </c>
      <c r="B24" s="419" t="s">
        <v>2730</v>
      </c>
      <c r="C24" s="420">
        <f>(CSP16)</f>
        <v>0</v>
      </c>
      <c r="D24" s="421" t="s">
        <v>2696</v>
      </c>
      <c r="E24" s="422" t="s">
        <v>2731</v>
      </c>
      <c r="F24" s="420">
        <f>(CON26+CON36)</f>
        <v>0</v>
      </c>
      <c r="G24" s="413">
        <v>21</v>
      </c>
      <c r="H24" s="413">
        <f t="shared" si="1"/>
        <v>0</v>
      </c>
      <c r="I24" s="413">
        <f t="shared" si="2"/>
        <v>0</v>
      </c>
      <c r="J24" s="413">
        <f t="shared" si="3"/>
        <v>0</v>
      </c>
    </row>
    <row r="25" spans="1:10" ht="12.75">
      <c r="A25" s="413">
        <f t="shared" si="0"/>
      </c>
      <c r="B25" s="419" t="s">
        <v>2732</v>
      </c>
      <c r="C25" s="420">
        <f>(CSP17)</f>
        <v>0</v>
      </c>
      <c r="D25" s="421" t="s">
        <v>2696</v>
      </c>
      <c r="E25" s="422" t="s">
        <v>2733</v>
      </c>
      <c r="F25" s="420">
        <f>(CON27+CON37)</f>
        <v>0</v>
      </c>
      <c r="G25" s="413">
        <v>22</v>
      </c>
      <c r="H25" s="413">
        <f t="shared" si="1"/>
        <v>0</v>
      </c>
      <c r="I25" s="413">
        <f t="shared" si="2"/>
        <v>0</v>
      </c>
      <c r="J25" s="413">
        <f t="shared" si="3"/>
        <v>0</v>
      </c>
    </row>
    <row r="26" spans="1:10" ht="12.75">
      <c r="A26" s="413">
        <f t="shared" si="0"/>
      </c>
      <c r="B26" s="419" t="s">
        <v>2734</v>
      </c>
      <c r="C26" s="420">
        <f>(CSP18)</f>
        <v>0</v>
      </c>
      <c r="D26" s="421" t="s">
        <v>2696</v>
      </c>
      <c r="E26" s="422" t="s">
        <v>2735</v>
      </c>
      <c r="F26" s="420">
        <f>(CON28+CON38)</f>
        <v>0</v>
      </c>
      <c r="G26" s="413">
        <v>23</v>
      </c>
      <c r="H26" s="413">
        <f t="shared" si="1"/>
        <v>0</v>
      </c>
      <c r="I26" s="413">
        <f t="shared" si="2"/>
        <v>0</v>
      </c>
      <c r="J26" s="413">
        <f t="shared" si="3"/>
        <v>0</v>
      </c>
    </row>
    <row r="27" spans="1:10" ht="12.75">
      <c r="A27" s="413">
        <f t="shared" si="0"/>
      </c>
      <c r="B27" s="419" t="s">
        <v>2736</v>
      </c>
      <c r="C27" s="420">
        <f>(CSP19)</f>
        <v>0</v>
      </c>
      <c r="D27" s="421" t="s">
        <v>2696</v>
      </c>
      <c r="E27" s="422" t="s">
        <v>2737</v>
      </c>
      <c r="F27" s="420">
        <f>(CON29+CON39)</f>
        <v>0</v>
      </c>
      <c r="G27" s="413">
        <v>24</v>
      </c>
      <c r="H27" s="413">
        <f t="shared" si="1"/>
        <v>0</v>
      </c>
      <c r="I27" s="413">
        <f t="shared" si="2"/>
        <v>0</v>
      </c>
      <c r="J27" s="413">
        <f t="shared" si="3"/>
        <v>0</v>
      </c>
    </row>
    <row r="28" spans="1:10" ht="12.75">
      <c r="A28" s="413">
        <f t="shared" si="0"/>
      </c>
      <c r="B28" s="419" t="s">
        <v>2738</v>
      </c>
      <c r="C28" s="420">
        <f>(CSP20)</f>
        <v>0</v>
      </c>
      <c r="D28" s="421" t="s">
        <v>2696</v>
      </c>
      <c r="E28" s="422" t="s">
        <v>2739</v>
      </c>
      <c r="F28" s="420">
        <f>(CON30+CON40)</f>
        <v>0</v>
      </c>
      <c r="G28" s="413">
        <v>25</v>
      </c>
      <c r="H28" s="413">
        <f t="shared" si="1"/>
        <v>0</v>
      </c>
      <c r="I28" s="413">
        <f t="shared" si="2"/>
        <v>0</v>
      </c>
      <c r="J28" s="413">
        <f t="shared" si="3"/>
        <v>0</v>
      </c>
    </row>
    <row r="29" spans="1:10" ht="51">
      <c r="A29" s="413">
        <f t="shared" si="0"/>
      </c>
      <c r="B29" s="419" t="s">
        <v>2740</v>
      </c>
      <c r="C29" s="420">
        <f>(CSP21+CSP22)</f>
        <v>0</v>
      </c>
      <c r="D29" s="421" t="s">
        <v>2677</v>
      </c>
      <c r="E29" s="422" t="s">
        <v>2741</v>
      </c>
      <c r="F29" s="420">
        <f>(CSP01+CSP02+CSP03+CSP04+CSP05+CSP06+CSP07+CSP08+CSP09+CSP10+CSP11+CSP12+CSP13+CSP14+CSP15+CSP16+CSP17+CSP18+CSP19+CSP20)</f>
        <v>0</v>
      </c>
      <c r="G29" s="413">
        <v>26</v>
      </c>
      <c r="H29" s="413">
        <f t="shared" si="1"/>
        <v>2</v>
      </c>
      <c r="I29" s="413">
        <f t="shared" si="2"/>
        <v>0</v>
      </c>
      <c r="J29" s="413">
        <f t="shared" si="3"/>
        <v>0</v>
      </c>
    </row>
    <row r="30" spans="1:10" ht="25.5">
      <c r="A30" s="413">
        <f t="shared" si="0"/>
      </c>
      <c r="B30" s="419" t="s">
        <v>2742</v>
      </c>
      <c r="C30" s="420">
        <f>(CSP23+CSP24+CSP25+CSP26+CSP27+CSP28+CSP29)</f>
        <v>0</v>
      </c>
      <c r="D30" s="421" t="s">
        <v>2677</v>
      </c>
      <c r="E30" s="422" t="s">
        <v>2740</v>
      </c>
      <c r="F30" s="420">
        <f>(CSP21+CSP22)</f>
        <v>0</v>
      </c>
      <c r="G30" s="413">
        <v>27</v>
      </c>
      <c r="H30" s="413">
        <f t="shared" si="1"/>
        <v>2</v>
      </c>
      <c r="I30" s="413">
        <f t="shared" si="2"/>
        <v>0</v>
      </c>
      <c r="J30" s="413">
        <f t="shared" si="3"/>
        <v>0</v>
      </c>
    </row>
    <row r="31" spans="1:10" ht="12.75">
      <c r="A31" s="413">
        <f t="shared" si="0"/>
      </c>
      <c r="B31" s="419" t="s">
        <v>2743</v>
      </c>
      <c r="C31" s="420">
        <f>(CSP23)</f>
        <v>0</v>
      </c>
      <c r="D31" s="421" t="s">
        <v>2696</v>
      </c>
      <c r="E31" s="422" t="s">
        <v>2744</v>
      </c>
      <c r="F31" s="420">
        <f>(CPP01+CPP08)</f>
        <v>0</v>
      </c>
      <c r="G31" s="413">
        <v>28</v>
      </c>
      <c r="H31" s="413">
        <f t="shared" si="1"/>
        <v>0</v>
      </c>
      <c r="I31" s="413">
        <f t="shared" si="2"/>
        <v>0</v>
      </c>
      <c r="J31" s="413">
        <f t="shared" si="3"/>
        <v>0</v>
      </c>
    </row>
    <row r="32" spans="1:10" ht="12.75">
      <c r="A32" s="413">
        <f t="shared" si="0"/>
      </c>
      <c r="B32" s="419" t="s">
        <v>2745</v>
      </c>
      <c r="C32" s="420">
        <f>(CSP24)</f>
        <v>0</v>
      </c>
      <c r="D32" s="421" t="s">
        <v>2696</v>
      </c>
      <c r="E32" s="422" t="s">
        <v>2746</v>
      </c>
      <c r="F32" s="420">
        <f>(CPP02+CPP09)</f>
        <v>0</v>
      </c>
      <c r="G32" s="413">
        <v>29</v>
      </c>
      <c r="H32" s="413">
        <f t="shared" si="1"/>
        <v>0</v>
      </c>
      <c r="I32" s="413">
        <f t="shared" si="2"/>
        <v>0</v>
      </c>
      <c r="J32" s="413">
        <f t="shared" si="3"/>
        <v>0</v>
      </c>
    </row>
    <row r="33" spans="1:10" ht="12.75">
      <c r="A33" s="413">
        <f t="shared" si="0"/>
      </c>
      <c r="B33" s="419" t="s">
        <v>2747</v>
      </c>
      <c r="C33" s="420">
        <f>(CSP25)</f>
        <v>0</v>
      </c>
      <c r="D33" s="421" t="s">
        <v>2696</v>
      </c>
      <c r="E33" s="422" t="s">
        <v>2748</v>
      </c>
      <c r="F33" s="420">
        <f>(CPP03+CPP10)</f>
        <v>0</v>
      </c>
      <c r="G33" s="413">
        <v>30</v>
      </c>
      <c r="H33" s="413">
        <f t="shared" si="1"/>
        <v>0</v>
      </c>
      <c r="I33" s="413">
        <f t="shared" si="2"/>
        <v>0</v>
      </c>
      <c r="J33" s="413">
        <f t="shared" si="3"/>
        <v>0</v>
      </c>
    </row>
    <row r="34" spans="1:10" ht="12.75">
      <c r="A34" s="413">
        <f t="shared" si="0"/>
      </c>
      <c r="B34" s="419" t="s">
        <v>2749</v>
      </c>
      <c r="C34" s="420">
        <f>(CSP26)</f>
        <v>0</v>
      </c>
      <c r="D34" s="421" t="s">
        <v>2696</v>
      </c>
      <c r="E34" s="422" t="s">
        <v>2750</v>
      </c>
      <c r="F34" s="420">
        <f>(CPP04+CPP11)</f>
        <v>0</v>
      </c>
      <c r="G34" s="413">
        <v>31</v>
      </c>
      <c r="H34" s="413">
        <f t="shared" si="1"/>
        <v>0</v>
      </c>
      <c r="I34" s="413">
        <f t="shared" si="2"/>
        <v>0</v>
      </c>
      <c r="J34" s="413">
        <f t="shared" si="3"/>
        <v>0</v>
      </c>
    </row>
    <row r="35" spans="1:10" ht="12.75">
      <c r="A35" s="413">
        <f t="shared" si="0"/>
      </c>
      <c r="B35" s="419" t="s">
        <v>2751</v>
      </c>
      <c r="C35" s="420">
        <f>(CSP27)</f>
        <v>0</v>
      </c>
      <c r="D35" s="421" t="s">
        <v>2696</v>
      </c>
      <c r="E35" s="422" t="s">
        <v>2752</v>
      </c>
      <c r="F35" s="420">
        <f>(CPP05+CPP12)</f>
        <v>0</v>
      </c>
      <c r="G35" s="413">
        <v>32</v>
      </c>
      <c r="H35" s="413">
        <f t="shared" si="1"/>
        <v>0</v>
      </c>
      <c r="I35" s="413">
        <f t="shared" si="2"/>
        <v>0</v>
      </c>
      <c r="J35" s="413">
        <f t="shared" si="3"/>
        <v>0</v>
      </c>
    </row>
    <row r="36" spans="1:10" ht="12.75">
      <c r="A36" s="413">
        <f t="shared" si="0"/>
      </c>
      <c r="B36" s="419" t="s">
        <v>2753</v>
      </c>
      <c r="C36" s="420">
        <f>(CSP28)</f>
        <v>0</v>
      </c>
      <c r="D36" s="421" t="s">
        <v>2696</v>
      </c>
      <c r="E36" s="422" t="s">
        <v>2754</v>
      </c>
      <c r="F36" s="420">
        <f>(CPP06+CPP13)</f>
        <v>0</v>
      </c>
      <c r="G36" s="413">
        <v>33</v>
      </c>
      <c r="H36" s="413">
        <f t="shared" si="1"/>
        <v>0</v>
      </c>
      <c r="I36" s="413">
        <f t="shared" si="2"/>
        <v>0</v>
      </c>
      <c r="J36" s="413">
        <f t="shared" si="3"/>
        <v>0</v>
      </c>
    </row>
    <row r="37" spans="1:10" ht="12.75">
      <c r="A37" s="413">
        <f t="shared" si="0"/>
      </c>
      <c r="B37" s="419" t="s">
        <v>2755</v>
      </c>
      <c r="C37" s="420">
        <f>(CSP29)</f>
        <v>0</v>
      </c>
      <c r="D37" s="421" t="s">
        <v>2696</v>
      </c>
      <c r="E37" s="422" t="s">
        <v>2756</v>
      </c>
      <c r="F37" s="420">
        <f>(CPP07+CPP14)</f>
        <v>0</v>
      </c>
      <c r="G37" s="413">
        <v>34</v>
      </c>
      <c r="H37" s="413">
        <f t="shared" si="1"/>
        <v>0</v>
      </c>
      <c r="I37" s="413">
        <f t="shared" si="2"/>
        <v>0</v>
      </c>
      <c r="J37" s="413">
        <f t="shared" si="3"/>
        <v>0</v>
      </c>
    </row>
    <row r="38" spans="1:11" ht="38.25">
      <c r="A38" s="413">
        <f t="shared" si="0"/>
      </c>
      <c r="B38" s="419" t="s">
        <v>2757</v>
      </c>
      <c r="C38" s="420">
        <f>CTM01</f>
        <v>0</v>
      </c>
      <c r="D38" s="421" t="s">
        <v>2696</v>
      </c>
      <c r="E38" s="422" t="s">
        <v>2697</v>
      </c>
      <c r="F38" s="420">
        <f>(CPP01+CPP02+CPP03+CPP04+CPP05+CPP06+CPP07+CPP08+CPP09+CPP10+CPP11+CPP12+CPP13+CPP14)</f>
        <v>0</v>
      </c>
      <c r="G38" s="413">
        <v>35</v>
      </c>
      <c r="H38" s="413">
        <f t="shared" si="1"/>
        <v>0</v>
      </c>
      <c r="I38" s="413">
        <f t="shared" si="2"/>
        <v>0</v>
      </c>
      <c r="J38" s="413">
        <f t="shared" si="3"/>
        <v>0</v>
      </c>
      <c r="K38" s="413" t="s">
        <v>2758</v>
      </c>
    </row>
    <row r="39" spans="1:11" ht="51">
      <c r="A39" s="413">
        <f t="shared" si="0"/>
      </c>
      <c r="B39" s="419" t="s">
        <v>315</v>
      </c>
      <c r="C39" s="420">
        <f>AMI01</f>
        <v>0</v>
      </c>
      <c r="D39" s="421" t="s">
        <v>2696</v>
      </c>
      <c r="E39" s="422" t="s">
        <v>2759</v>
      </c>
      <c r="F39" s="420">
        <f>(CON01+CON02+CON03+CON04+CON05+CON06+CON07+CON08+CON09+CON10+CON11+CON12+CON13+CON14+CON15+CON16+CON17+CON18+CON19+CON20)</f>
        <v>0</v>
      </c>
      <c r="G39" s="413">
        <v>37</v>
      </c>
      <c r="H39" s="413">
        <f t="shared" si="1"/>
        <v>0</v>
      </c>
      <c r="I39" s="413">
        <f t="shared" si="2"/>
        <v>0</v>
      </c>
      <c r="J39" s="413">
        <f t="shared" si="3"/>
        <v>0</v>
      </c>
      <c r="K39" s="413" t="s">
        <v>2758</v>
      </c>
    </row>
    <row r="40" spans="1:11" ht="51">
      <c r="A40" s="413">
        <f t="shared" si="0"/>
      </c>
      <c r="B40" s="419" t="s">
        <v>2760</v>
      </c>
      <c r="C40" s="420">
        <f>(AMI02)</f>
        <v>0</v>
      </c>
      <c r="D40" s="421" t="s">
        <v>2696</v>
      </c>
      <c r="E40" s="422" t="s">
        <v>2761</v>
      </c>
      <c r="F40" s="420">
        <f>(CON21+CON22+CON23+CON24+CON25+CON26+CON27+CON28+CON29+CON30+CON31+CON32+CON33+CON34+CON35+CON36+CON37+CON38+CON39+CON40)</f>
        <v>0</v>
      </c>
      <c r="G40" s="413">
        <v>38</v>
      </c>
      <c r="H40" s="413">
        <f t="shared" si="1"/>
        <v>0</v>
      </c>
      <c r="I40" s="413">
        <f t="shared" si="2"/>
        <v>0</v>
      </c>
      <c r="J40" s="413">
        <f t="shared" si="3"/>
        <v>0</v>
      </c>
      <c r="K40" s="413" t="s">
        <v>2758</v>
      </c>
    </row>
    <row r="41" spans="1:11" ht="51">
      <c r="A41" s="413">
        <f t="shared" si="0"/>
      </c>
      <c r="B41" s="419" t="s">
        <v>2762</v>
      </c>
      <c r="C41" s="420">
        <f>(CIN01)</f>
        <v>0</v>
      </c>
      <c r="D41" s="421" t="s">
        <v>2696</v>
      </c>
      <c r="E41" s="422" t="s">
        <v>2759</v>
      </c>
      <c r="F41" s="420">
        <f>(CON01+CON02+CON03+CON04+CON05+CON06+CON07+CON08+CON09+CON10+CON11+CON12+CON13+CON14+CON15+CON16+CON17+CON18+CON19+CON20)</f>
        <v>0</v>
      </c>
      <c r="G41" s="413">
        <v>39</v>
      </c>
      <c r="H41" s="413">
        <f t="shared" si="1"/>
        <v>0</v>
      </c>
      <c r="I41" s="413">
        <f t="shared" si="2"/>
        <v>0</v>
      </c>
      <c r="J41" s="413">
        <f t="shared" si="3"/>
        <v>0</v>
      </c>
      <c r="K41" s="413" t="s">
        <v>2758</v>
      </c>
    </row>
    <row r="42" spans="1:11" ht="51">
      <c r="A42" s="413">
        <f t="shared" si="0"/>
      </c>
      <c r="B42" s="419" t="s">
        <v>2763</v>
      </c>
      <c r="C42" s="420">
        <f>(CIN02)</f>
        <v>0</v>
      </c>
      <c r="D42" s="421" t="s">
        <v>2696</v>
      </c>
      <c r="E42" s="422" t="s">
        <v>2761</v>
      </c>
      <c r="F42" s="420">
        <f>(CON21+CON22+CON23+CON24+CON25+CON26+CON27+CON28+CON29+CON30+CON31+CON32+CON33+CON34+CON35+CON36+CON37+CON38+CON39+CON40)</f>
        <v>0</v>
      </c>
      <c r="G42" s="413">
        <v>40</v>
      </c>
      <c r="H42" s="413">
        <f t="shared" si="1"/>
        <v>0</v>
      </c>
      <c r="I42" s="413">
        <f t="shared" si="2"/>
        <v>0</v>
      </c>
      <c r="J42" s="413">
        <f t="shared" si="3"/>
        <v>0</v>
      </c>
      <c r="K42" s="413" t="s">
        <v>2758</v>
      </c>
    </row>
    <row r="43" spans="1:10" ht="51">
      <c r="A43" s="413">
        <f t="shared" si="0"/>
      </c>
      <c r="B43" s="419" t="s">
        <v>2764</v>
      </c>
      <c r="C43" s="420">
        <f>(DIS02)</f>
        <v>0</v>
      </c>
      <c r="D43" s="421" t="s">
        <v>2696</v>
      </c>
      <c r="E43" s="422" t="s">
        <v>2759</v>
      </c>
      <c r="F43" s="420">
        <f>(CON01+CON02+CON03+CON04+CON05+CON06+CON07+CON08+CON09+CON10+CON11+CON12+CON13+CON14+CON15+CON16+CON17+CON18+CON19+CON20)</f>
        <v>0</v>
      </c>
      <c r="G43" s="413">
        <v>41</v>
      </c>
      <c r="H43" s="413">
        <f t="shared" si="1"/>
        <v>0</v>
      </c>
      <c r="I43" s="413">
        <f t="shared" si="2"/>
        <v>0</v>
      </c>
      <c r="J43" s="413">
        <f t="shared" si="3"/>
        <v>0</v>
      </c>
    </row>
    <row r="44" spans="1:10" ht="51">
      <c r="A44" s="413">
        <f t="shared" si="0"/>
      </c>
      <c r="B44" s="419" t="s">
        <v>2765</v>
      </c>
      <c r="C44" s="420">
        <f>(DIS03)</f>
        <v>0</v>
      </c>
      <c r="D44" s="421" t="s">
        <v>2696</v>
      </c>
      <c r="E44" s="422" t="s">
        <v>2761</v>
      </c>
      <c r="F44" s="420">
        <f>(CON21+CON22+CON23+CON24+CON25+CON26+CON27+CON28+CON29+CON30+CON31+CON32+CON33+CON34+CON35+CON36+CON37+CON38+CON39+CON40)</f>
        <v>0</v>
      </c>
      <c r="G44" s="413">
        <v>42</v>
      </c>
      <c r="H44" s="413">
        <f t="shared" si="1"/>
        <v>0</v>
      </c>
      <c r="I44" s="413">
        <f t="shared" si="2"/>
        <v>0</v>
      </c>
      <c r="J44" s="413">
        <f t="shared" si="3"/>
        <v>0</v>
      </c>
    </row>
    <row r="45" spans="1:11" ht="12.75">
      <c r="A45" s="413">
        <f t="shared" si="0"/>
      </c>
      <c r="B45" s="419" t="s">
        <v>2766</v>
      </c>
      <c r="C45" s="420">
        <f>(DIS02+DIS03)</f>
        <v>0</v>
      </c>
      <c r="D45" s="421" t="s">
        <v>2677</v>
      </c>
      <c r="E45" s="422" t="s">
        <v>2767</v>
      </c>
      <c r="F45" s="420">
        <f>(DIS04+DIS05+DIS06)</f>
        <v>0</v>
      </c>
      <c r="G45" s="413">
        <v>43</v>
      </c>
      <c r="H45" s="413">
        <f t="shared" si="1"/>
        <v>2</v>
      </c>
      <c r="I45" s="413">
        <f t="shared" si="2"/>
        <v>0</v>
      </c>
      <c r="J45" s="413">
        <f t="shared" si="3"/>
        <v>0</v>
      </c>
      <c r="K45" s="413" t="s">
        <v>2758</v>
      </c>
    </row>
    <row r="46" spans="1:10" ht="63.75">
      <c r="A46" s="413">
        <f t="shared" si="0"/>
      </c>
      <c r="B46" s="419" t="s">
        <v>2768</v>
      </c>
      <c r="C46" s="420">
        <f>(DIS04)</f>
        <v>0</v>
      </c>
      <c r="D46" s="421" t="s">
        <v>2696</v>
      </c>
      <c r="E46" s="422" t="s">
        <v>2769</v>
      </c>
      <c r="F46" s="420">
        <f>(CON01+CON02+CON03+CON04+CON05+CON06+CON11+CON12+CON13+CON14+CON15+CON16+CON21+CON22+CON23+CON24+CON25+CON26+CON31+CON32+CON33+CON34+CON35+CON36)</f>
        <v>0</v>
      </c>
      <c r="G46" s="413">
        <v>44</v>
      </c>
      <c r="H46" s="413">
        <f t="shared" si="1"/>
        <v>0</v>
      </c>
      <c r="I46" s="413">
        <f t="shared" si="2"/>
        <v>0</v>
      </c>
      <c r="J46" s="413">
        <f t="shared" si="3"/>
        <v>0</v>
      </c>
    </row>
    <row r="47" spans="1:10" ht="38.25">
      <c r="A47" s="413">
        <f t="shared" si="0"/>
      </c>
      <c r="B47" s="419" t="s">
        <v>2770</v>
      </c>
      <c r="C47" s="420">
        <f>(DIS05)</f>
        <v>0</v>
      </c>
      <c r="D47" s="421" t="s">
        <v>2696</v>
      </c>
      <c r="E47" s="422" t="s">
        <v>2771</v>
      </c>
      <c r="F47" s="420">
        <f>(CON07+CON08+CON09+CON17+CON18+CON19+CON27+CON28+CON29+CON37+CON38+CON39)</f>
        <v>0</v>
      </c>
      <c r="G47" s="413">
        <v>45</v>
      </c>
      <c r="H47" s="413">
        <f t="shared" si="1"/>
        <v>0</v>
      </c>
      <c r="I47" s="413">
        <f t="shared" si="2"/>
        <v>0</v>
      </c>
      <c r="J47" s="413">
        <f t="shared" si="3"/>
        <v>0</v>
      </c>
    </row>
    <row r="48" spans="1:10" ht="12.75">
      <c r="A48" s="413">
        <f t="shared" si="0"/>
      </c>
      <c r="B48" s="419" t="s">
        <v>2772</v>
      </c>
      <c r="C48" s="420">
        <f>(DIS06)</f>
        <v>0</v>
      </c>
      <c r="D48" s="421" t="s">
        <v>2696</v>
      </c>
      <c r="E48" s="422" t="s">
        <v>2773</v>
      </c>
      <c r="F48" s="420">
        <f>(CON10+CON20+CON30+CON40)</f>
        <v>0</v>
      </c>
      <c r="G48" s="413">
        <v>46</v>
      </c>
      <c r="H48" s="413">
        <f t="shared" si="1"/>
        <v>0</v>
      </c>
      <c r="I48" s="413">
        <f t="shared" si="2"/>
        <v>0</v>
      </c>
      <c r="J48" s="413">
        <f t="shared" si="3"/>
        <v>0</v>
      </c>
    </row>
    <row r="49" spans="1:10" ht="38.25">
      <c r="A49" s="413">
        <f t="shared" si="0"/>
      </c>
      <c r="B49" s="419" t="s">
        <v>3159</v>
      </c>
      <c r="C49" s="420">
        <f>(CSP21+CSP22+DHB01+DHB02+DHB03)</f>
        <v>0</v>
      </c>
      <c r="D49" s="421" t="s">
        <v>2696</v>
      </c>
      <c r="E49" s="422" t="s">
        <v>2774</v>
      </c>
      <c r="F49" s="420">
        <f>(CPP01+CPP02+CPP03+CPP04+CPP05+CPP06+CPP07+CPP08+CPP09+CPP10+CPP11+CPP12+CPP13+CPP14)</f>
        <v>0</v>
      </c>
      <c r="G49" s="413">
        <v>47</v>
      </c>
      <c r="H49" s="413">
        <f t="shared" si="1"/>
        <v>0</v>
      </c>
      <c r="I49" s="413">
        <f t="shared" si="2"/>
        <v>0</v>
      </c>
      <c r="J49" s="413">
        <f t="shared" si="3"/>
        <v>0</v>
      </c>
    </row>
    <row r="50" spans="1:11" ht="38.25">
      <c r="A50" s="413">
        <f t="shared" si="0"/>
      </c>
      <c r="B50" s="419" t="s">
        <v>2775</v>
      </c>
      <c r="C50" s="420">
        <f>(CMH01)</f>
        <v>0</v>
      </c>
      <c r="D50" s="421" t="s">
        <v>2696</v>
      </c>
      <c r="E50" s="422" t="s">
        <v>2697</v>
      </c>
      <c r="F50" s="420">
        <f>(CPP01+CPP02+CPP03+CPP04+CPP05+CPP06+CPP07+CPP08+CPP09+CPP10+CPP11+CPP12+CPP13+CPP14)</f>
        <v>0</v>
      </c>
      <c r="G50" s="413">
        <v>48</v>
      </c>
      <c r="H50" s="413">
        <f t="shared" si="1"/>
        <v>0</v>
      </c>
      <c r="I50" s="413">
        <f t="shared" si="2"/>
        <v>0</v>
      </c>
      <c r="J50" s="413">
        <f t="shared" si="3"/>
        <v>0</v>
      </c>
      <c r="K50" s="413" t="s">
        <v>2758</v>
      </c>
    </row>
    <row r="51" spans="1:10" ht="25.5">
      <c r="A51" s="413">
        <f t="shared" si="0"/>
      </c>
      <c r="B51" s="419" t="s">
        <v>2776</v>
      </c>
      <c r="C51" s="420">
        <f>(CES01+CES02+CES03+CES04+CES05+CES06+CES07+CES08+CES09)</f>
        <v>0</v>
      </c>
      <c r="D51" s="421" t="s">
        <v>2696</v>
      </c>
      <c r="E51" s="422" t="s">
        <v>2692</v>
      </c>
      <c r="F51" s="420">
        <f>(CPP01+CPP02+CPP03+CPP04+CPP05+CPP06+CPP07)</f>
        <v>0</v>
      </c>
      <c r="G51" s="413">
        <v>49</v>
      </c>
      <c r="H51" s="413">
        <f t="shared" si="1"/>
        <v>0</v>
      </c>
      <c r="I51" s="413">
        <f t="shared" si="2"/>
        <v>0</v>
      </c>
      <c r="J51" s="413">
        <f t="shared" si="3"/>
        <v>0</v>
      </c>
    </row>
    <row r="52" spans="1:10" ht="25.5">
      <c r="A52" s="413">
        <f t="shared" si="0"/>
      </c>
      <c r="B52" s="419" t="s">
        <v>2777</v>
      </c>
      <c r="C52" s="420">
        <f>(CES10+CES11+CES12+CES13+CES14+CES15+CES16+CES17+CES18)</f>
        <v>0</v>
      </c>
      <c r="D52" s="421" t="s">
        <v>2696</v>
      </c>
      <c r="E52" s="422" t="s">
        <v>2693</v>
      </c>
      <c r="F52" s="420">
        <f>(CPP08+CPP09+CPP10+CPP11+CPP12+CPP13+CPP14)</f>
        <v>0</v>
      </c>
      <c r="G52" s="413">
        <v>50</v>
      </c>
      <c r="H52" s="413">
        <f t="shared" si="1"/>
        <v>0</v>
      </c>
      <c r="I52" s="413">
        <f t="shared" si="2"/>
        <v>0</v>
      </c>
      <c r="J52" s="413">
        <f t="shared" si="3"/>
        <v>0</v>
      </c>
    </row>
    <row r="53" spans="1:11" ht="25.5">
      <c r="A53" s="413">
        <f t="shared" si="0"/>
      </c>
      <c r="B53" s="419" t="s">
        <v>2778</v>
      </c>
      <c r="C53" s="420">
        <f>(CES10+CES11+CES12+CES13+CES14+CES15+CES16+CES17+CES18+CPP13+CPP14)</f>
        <v>0</v>
      </c>
      <c r="D53" s="421" t="s">
        <v>2696</v>
      </c>
      <c r="E53" s="422" t="s">
        <v>2693</v>
      </c>
      <c r="F53" s="420">
        <f>(CPP08+CPP09+CPP10+CPP11+CPP12+CPP13+CPP14)</f>
        <v>0</v>
      </c>
      <c r="G53" s="413">
        <v>51</v>
      </c>
      <c r="H53" s="413">
        <f t="shared" si="1"/>
        <v>0</v>
      </c>
      <c r="I53" s="413">
        <f t="shared" si="2"/>
        <v>0</v>
      </c>
      <c r="J53" s="413">
        <f t="shared" si="3"/>
        <v>0</v>
      </c>
      <c r="K53" s="413" t="s">
        <v>2758</v>
      </c>
    </row>
    <row r="54" spans="1:10" ht="25.5">
      <c r="A54" s="413">
        <f t="shared" si="0"/>
      </c>
      <c r="B54" s="419" t="s">
        <v>2779</v>
      </c>
      <c r="C54" s="420">
        <f>(CES01+CES02+CES03+CES04+CES05+CES06+CES07+CES08+CES09+CPP06+CPP07)</f>
        <v>0</v>
      </c>
      <c r="D54" s="421" t="s">
        <v>2696</v>
      </c>
      <c r="E54" s="422" t="s">
        <v>2692</v>
      </c>
      <c r="F54" s="420">
        <f>(CPP01+CPP02+CPP03+CPP04+CPP05+CPP06+CPP07)</f>
        <v>0</v>
      </c>
      <c r="G54" s="413">
        <v>52</v>
      </c>
      <c r="H54" s="413">
        <f t="shared" si="1"/>
        <v>0</v>
      </c>
      <c r="I54" s="413">
        <f t="shared" si="2"/>
        <v>0</v>
      </c>
      <c r="J54" s="413">
        <f t="shared" si="3"/>
        <v>0</v>
      </c>
    </row>
    <row r="55" spans="1:10" ht="12.75">
      <c r="A55" s="413">
        <f t="shared" si="0"/>
      </c>
      <c r="B55" s="419" t="s">
        <v>2780</v>
      </c>
      <c r="C55" s="420">
        <f>(CPA01)</f>
        <v>0</v>
      </c>
      <c r="D55" s="421" t="s">
        <v>2696</v>
      </c>
      <c r="E55" s="422" t="s">
        <v>2701</v>
      </c>
      <c r="F55" s="420">
        <f>(CON01+CON11)</f>
        <v>0</v>
      </c>
      <c r="G55" s="413">
        <v>53</v>
      </c>
      <c r="H55" s="413">
        <f t="shared" si="1"/>
        <v>0</v>
      </c>
      <c r="I55" s="413">
        <f t="shared" si="2"/>
        <v>0</v>
      </c>
      <c r="J55" s="413">
        <f t="shared" si="3"/>
        <v>0</v>
      </c>
    </row>
    <row r="56" spans="1:10" ht="12.75">
      <c r="A56" s="413">
        <f t="shared" si="0"/>
      </c>
      <c r="B56" s="419" t="s">
        <v>2781</v>
      </c>
      <c r="C56" s="420">
        <f>(CPA02)</f>
        <v>0</v>
      </c>
      <c r="D56" s="421" t="s">
        <v>2696</v>
      </c>
      <c r="E56" s="424" t="s">
        <v>2703</v>
      </c>
      <c r="F56" s="420">
        <f>(CON02+CON12)</f>
        <v>0</v>
      </c>
      <c r="G56" s="413">
        <v>54</v>
      </c>
      <c r="H56" s="413">
        <f t="shared" si="1"/>
        <v>0</v>
      </c>
      <c r="I56" s="413">
        <f t="shared" si="2"/>
        <v>0</v>
      </c>
      <c r="J56" s="413">
        <f t="shared" si="3"/>
        <v>0</v>
      </c>
    </row>
    <row r="57" spans="1:10" ht="12.75">
      <c r="A57" s="413">
        <f t="shared" si="0"/>
      </c>
      <c r="B57" s="419" t="s">
        <v>2782</v>
      </c>
      <c r="C57" s="420">
        <f>(CPA03)</f>
        <v>0</v>
      </c>
      <c r="D57" s="421" t="s">
        <v>2696</v>
      </c>
      <c r="E57" s="422" t="s">
        <v>2705</v>
      </c>
      <c r="F57" s="420">
        <f>(CON03+CON13)</f>
        <v>0</v>
      </c>
      <c r="G57" s="413">
        <v>55</v>
      </c>
      <c r="H57" s="413">
        <f t="shared" si="1"/>
        <v>0</v>
      </c>
      <c r="I57" s="413">
        <f t="shared" si="2"/>
        <v>0</v>
      </c>
      <c r="J57" s="413">
        <f t="shared" si="3"/>
        <v>0</v>
      </c>
    </row>
    <row r="58" spans="1:12" s="426" customFormat="1" ht="12.75">
      <c r="A58" s="413">
        <f t="shared" si="0"/>
      </c>
      <c r="B58" s="419" t="s">
        <v>2783</v>
      </c>
      <c r="C58" s="423">
        <f>(CPA04)</f>
        <v>0</v>
      </c>
      <c r="D58" s="425" t="s">
        <v>2696</v>
      </c>
      <c r="E58" s="422" t="s">
        <v>2707</v>
      </c>
      <c r="F58" s="423">
        <f>(CON04+CON14)</f>
        <v>0</v>
      </c>
      <c r="G58" s="413">
        <v>56</v>
      </c>
      <c r="H58" s="413">
        <f t="shared" si="1"/>
        <v>0</v>
      </c>
      <c r="I58" s="413">
        <f t="shared" si="2"/>
        <v>0</v>
      </c>
      <c r="J58" s="413">
        <f t="shared" si="3"/>
        <v>0</v>
      </c>
      <c r="L58" s="413"/>
    </row>
    <row r="59" spans="1:12" s="426" customFormat="1" ht="12.75">
      <c r="A59" s="413">
        <f t="shared" si="0"/>
      </c>
      <c r="B59" s="419" t="s">
        <v>2784</v>
      </c>
      <c r="C59" s="423">
        <f>(CPA05)</f>
        <v>0</v>
      </c>
      <c r="D59" s="425" t="s">
        <v>2696</v>
      </c>
      <c r="E59" s="422" t="s">
        <v>2709</v>
      </c>
      <c r="F59" s="423">
        <f>(CON05+CON15)</f>
        <v>0</v>
      </c>
      <c r="G59" s="413">
        <v>57</v>
      </c>
      <c r="H59" s="413">
        <f t="shared" si="1"/>
        <v>0</v>
      </c>
      <c r="I59" s="413">
        <f t="shared" si="2"/>
        <v>0</v>
      </c>
      <c r="J59" s="413">
        <f t="shared" si="3"/>
        <v>0</v>
      </c>
      <c r="L59" s="413"/>
    </row>
    <row r="60" spans="1:12" s="426" customFormat="1" ht="12.75">
      <c r="A60" s="413">
        <f t="shared" si="0"/>
      </c>
      <c r="B60" s="419" t="s">
        <v>2785</v>
      </c>
      <c r="C60" s="423">
        <f>(CPA06)</f>
        <v>0</v>
      </c>
      <c r="D60" s="425" t="s">
        <v>2696</v>
      </c>
      <c r="E60" s="422" t="s">
        <v>2711</v>
      </c>
      <c r="F60" s="423">
        <f>(CON06+CON16)</f>
        <v>0</v>
      </c>
      <c r="G60" s="413">
        <v>58</v>
      </c>
      <c r="H60" s="413">
        <f t="shared" si="1"/>
        <v>0</v>
      </c>
      <c r="I60" s="413">
        <f t="shared" si="2"/>
        <v>0</v>
      </c>
      <c r="J60" s="413">
        <f t="shared" si="3"/>
        <v>0</v>
      </c>
      <c r="L60" s="413"/>
    </row>
    <row r="61" spans="1:2172" s="426" customFormat="1" ht="12.75">
      <c r="A61" s="413">
        <f t="shared" si="0"/>
      </c>
      <c r="B61" s="419" t="s">
        <v>2786</v>
      </c>
      <c r="C61" s="423">
        <f>(CPA07)</f>
        <v>0</v>
      </c>
      <c r="D61" s="425" t="s">
        <v>2696</v>
      </c>
      <c r="E61" s="422" t="s">
        <v>2713</v>
      </c>
      <c r="F61" s="423">
        <f>(CON07+CON17)</f>
        <v>0</v>
      </c>
      <c r="G61" s="413">
        <v>59</v>
      </c>
      <c r="H61" s="413">
        <f t="shared" si="1"/>
        <v>0</v>
      </c>
      <c r="I61" s="413">
        <f t="shared" si="2"/>
        <v>0</v>
      </c>
      <c r="J61" s="413">
        <f t="shared" si="3"/>
        <v>0</v>
      </c>
      <c r="L61" s="413"/>
      <c r="CEN61" s="426"/>
    </row>
    <row r="62" spans="1:12" s="426" customFormat="1" ht="12.75">
      <c r="A62" s="413">
        <f t="shared" si="0"/>
      </c>
      <c r="B62" s="419" t="s">
        <v>2787</v>
      </c>
      <c r="C62" s="423">
        <f>(CPA08)</f>
        <v>0</v>
      </c>
      <c r="D62" s="425" t="s">
        <v>2696</v>
      </c>
      <c r="E62" s="422" t="s">
        <v>2715</v>
      </c>
      <c r="F62" s="423">
        <f>(CON08+CON18)</f>
        <v>0</v>
      </c>
      <c r="G62" s="413">
        <v>60</v>
      </c>
      <c r="H62" s="413">
        <f t="shared" si="1"/>
        <v>0</v>
      </c>
      <c r="I62" s="413">
        <f t="shared" si="2"/>
        <v>0</v>
      </c>
      <c r="J62" s="413">
        <f t="shared" si="3"/>
        <v>0</v>
      </c>
      <c r="L62" s="413"/>
    </row>
    <row r="63" spans="1:12" s="426" customFormat="1" ht="12.75">
      <c r="A63" s="413">
        <f t="shared" si="0"/>
      </c>
      <c r="B63" s="419" t="s">
        <v>2788</v>
      </c>
      <c r="C63" s="423">
        <f>(CPA09)</f>
        <v>0</v>
      </c>
      <c r="D63" s="425" t="s">
        <v>2696</v>
      </c>
      <c r="E63" s="422" t="s">
        <v>2717</v>
      </c>
      <c r="F63" s="423">
        <f>(CON09+CON19)</f>
        <v>0</v>
      </c>
      <c r="G63" s="413">
        <v>61</v>
      </c>
      <c r="H63" s="413">
        <f t="shared" si="1"/>
        <v>0</v>
      </c>
      <c r="I63" s="413">
        <f t="shared" si="2"/>
        <v>0</v>
      </c>
      <c r="J63" s="413">
        <f t="shared" si="3"/>
        <v>0</v>
      </c>
      <c r="L63" s="413"/>
    </row>
    <row r="64" spans="1:12" s="426" customFormat="1" ht="12.75">
      <c r="A64" s="413">
        <f t="shared" si="0"/>
      </c>
      <c r="B64" s="419" t="s">
        <v>2789</v>
      </c>
      <c r="C64" s="423">
        <f>(CPA10)</f>
        <v>0</v>
      </c>
      <c r="D64" s="425" t="s">
        <v>2696</v>
      </c>
      <c r="E64" s="422" t="s">
        <v>2719</v>
      </c>
      <c r="F64" s="423">
        <f>(CON10+CON20)</f>
        <v>0</v>
      </c>
      <c r="G64" s="413">
        <v>62</v>
      </c>
      <c r="H64" s="413">
        <f t="shared" si="1"/>
        <v>0</v>
      </c>
      <c r="I64" s="413">
        <f t="shared" si="2"/>
        <v>0</v>
      </c>
      <c r="J64" s="413">
        <f t="shared" si="3"/>
        <v>0</v>
      </c>
      <c r="L64" s="413"/>
    </row>
    <row r="65" spans="1:12" s="426" customFormat="1" ht="12.75">
      <c r="A65" s="413">
        <f t="shared" si="0"/>
      </c>
      <c r="B65" s="419" t="s">
        <v>2790</v>
      </c>
      <c r="C65" s="423">
        <f>(CPA11)</f>
        <v>0</v>
      </c>
      <c r="D65" s="425" t="s">
        <v>2696</v>
      </c>
      <c r="E65" s="422" t="s">
        <v>2721</v>
      </c>
      <c r="F65" s="423">
        <f>(CON21+CON31)</f>
        <v>0</v>
      </c>
      <c r="G65" s="413">
        <v>63</v>
      </c>
      <c r="H65" s="413">
        <f t="shared" si="1"/>
        <v>0</v>
      </c>
      <c r="I65" s="413">
        <f t="shared" si="2"/>
        <v>0</v>
      </c>
      <c r="J65" s="413">
        <f t="shared" si="3"/>
        <v>0</v>
      </c>
      <c r="L65" s="413"/>
    </row>
    <row r="66" spans="1:12" s="426" customFormat="1" ht="12.75">
      <c r="A66" s="413">
        <f t="shared" si="0"/>
      </c>
      <c r="B66" s="419" t="s">
        <v>2791</v>
      </c>
      <c r="C66" s="423">
        <f>(CPA12)</f>
        <v>0</v>
      </c>
      <c r="D66" s="425" t="s">
        <v>2696</v>
      </c>
      <c r="E66" s="422" t="s">
        <v>2723</v>
      </c>
      <c r="F66" s="423">
        <f>(CON22+CON32)</f>
        <v>0</v>
      </c>
      <c r="G66" s="413">
        <v>64</v>
      </c>
      <c r="H66" s="413">
        <f t="shared" si="1"/>
        <v>0</v>
      </c>
      <c r="I66" s="413">
        <f t="shared" si="2"/>
        <v>0</v>
      </c>
      <c r="J66" s="413">
        <f t="shared" si="3"/>
        <v>0</v>
      </c>
      <c r="L66" s="413"/>
    </row>
    <row r="67" spans="1:12" s="426" customFormat="1" ht="12.75">
      <c r="A67" s="413">
        <f t="shared" si="0"/>
      </c>
      <c r="B67" s="419" t="s">
        <v>2792</v>
      </c>
      <c r="C67" s="423">
        <f>(CPA13)</f>
        <v>0</v>
      </c>
      <c r="D67" s="425" t="s">
        <v>2696</v>
      </c>
      <c r="E67" s="422" t="s">
        <v>2725</v>
      </c>
      <c r="F67" s="423">
        <f>(CON23+CON33)</f>
        <v>0</v>
      </c>
      <c r="G67" s="413">
        <v>65</v>
      </c>
      <c r="H67" s="413">
        <f t="shared" si="1"/>
        <v>0</v>
      </c>
      <c r="I67" s="413">
        <f t="shared" si="2"/>
        <v>0</v>
      </c>
      <c r="J67" s="413">
        <f t="shared" si="3"/>
        <v>0</v>
      </c>
      <c r="L67" s="413"/>
    </row>
    <row r="68" spans="1:2172" s="426" customFormat="1" ht="13.5" customHeight="1">
      <c r="A68" s="413">
        <f t="shared" si="0"/>
      </c>
      <c r="B68" s="419" t="s">
        <v>2793</v>
      </c>
      <c r="C68" s="423">
        <f>(CPA14)</f>
        <v>0</v>
      </c>
      <c r="D68" s="425" t="s">
        <v>2696</v>
      </c>
      <c r="E68" s="422" t="s">
        <v>2727</v>
      </c>
      <c r="F68" s="423">
        <f>(CON24+CON34)</f>
        <v>0</v>
      </c>
      <c r="G68" s="413">
        <v>66</v>
      </c>
      <c r="H68" s="413">
        <f t="shared" si="1"/>
        <v>0</v>
      </c>
      <c r="I68" s="413">
        <f t="shared" si="2"/>
        <v>0</v>
      </c>
      <c r="J68" s="413">
        <f t="shared" si="3"/>
        <v>0</v>
      </c>
      <c r="L68" s="413"/>
      <c r="CEN68" s="426"/>
    </row>
    <row r="69" spans="1:2172" s="426" customFormat="1" ht="12.75">
      <c r="A69" s="413">
        <f t="shared" si="0"/>
      </c>
      <c r="B69" s="419" t="s">
        <v>2794</v>
      </c>
      <c r="C69" s="423">
        <f>(CPA15)</f>
        <v>0</v>
      </c>
      <c r="D69" s="425" t="s">
        <v>2696</v>
      </c>
      <c r="E69" s="422" t="s">
        <v>2729</v>
      </c>
      <c r="F69" s="423">
        <f>(CON25+CON35)</f>
        <v>0</v>
      </c>
      <c r="G69" s="413">
        <v>67</v>
      </c>
      <c r="H69" s="413">
        <f aca="true" t="shared" si="4" ref="H69:H130">IF(D69="&lt;=",0,(IF(D69="&gt;=",1,2)))</f>
        <v>0</v>
      </c>
      <c r="I69" s="413">
        <f aca="true" t="shared" si="5" ref="I69:I130">IF(H69=2,IF(C69&lt;&gt;F69,1,0),IF(H69=0,IF(C69&gt;F69,1,0),IF(C69&lt;F69,1,0)))</f>
        <v>0</v>
      </c>
      <c r="J69" s="413">
        <f aca="true" t="shared" si="6" ref="J69:J130">IF(I69=1,1,0)</f>
        <v>0</v>
      </c>
      <c r="L69" s="413"/>
      <c r="CEN69" s="426"/>
    </row>
    <row r="70" spans="1:12" s="426" customFormat="1" ht="12.75">
      <c r="A70" s="413">
        <f t="shared" si="0"/>
      </c>
      <c r="B70" s="419" t="s">
        <v>2795</v>
      </c>
      <c r="C70" s="423">
        <f>(CPA16)</f>
        <v>0</v>
      </c>
      <c r="D70" s="425" t="s">
        <v>2696</v>
      </c>
      <c r="E70" s="422" t="s">
        <v>2731</v>
      </c>
      <c r="F70" s="423">
        <f>(CON26+CON36)</f>
        <v>0</v>
      </c>
      <c r="G70" s="413">
        <v>68</v>
      </c>
      <c r="H70" s="413">
        <f t="shared" si="4"/>
        <v>0</v>
      </c>
      <c r="I70" s="413">
        <f t="shared" si="5"/>
        <v>0</v>
      </c>
      <c r="J70" s="413">
        <f t="shared" si="6"/>
        <v>0</v>
      </c>
      <c r="L70" s="413"/>
    </row>
    <row r="71" spans="1:12" s="426" customFormat="1" ht="12.75">
      <c r="A71" s="413">
        <f t="shared" si="0"/>
      </c>
      <c r="B71" s="419" t="s">
        <v>2796</v>
      </c>
      <c r="C71" s="423">
        <f>(CPA17)</f>
        <v>0</v>
      </c>
      <c r="D71" s="425" t="s">
        <v>2696</v>
      </c>
      <c r="E71" s="422" t="s">
        <v>2733</v>
      </c>
      <c r="F71" s="423">
        <f>(CON27+CON37)</f>
        <v>0</v>
      </c>
      <c r="G71" s="413">
        <v>69</v>
      </c>
      <c r="H71" s="413">
        <f t="shared" si="4"/>
        <v>0</v>
      </c>
      <c r="I71" s="413">
        <f t="shared" si="5"/>
        <v>0</v>
      </c>
      <c r="J71" s="413">
        <f t="shared" si="6"/>
        <v>0</v>
      </c>
      <c r="L71" s="413"/>
    </row>
    <row r="72" spans="1:12" s="426" customFormat="1" ht="12.75">
      <c r="A72" s="413">
        <f t="shared" si="0"/>
      </c>
      <c r="B72" s="419" t="s">
        <v>2797</v>
      </c>
      <c r="C72" s="423">
        <f>(CPA18)</f>
        <v>0</v>
      </c>
      <c r="D72" s="425" t="s">
        <v>2696</v>
      </c>
      <c r="E72" s="422" t="s">
        <v>2735</v>
      </c>
      <c r="F72" s="423">
        <f>(CON28+CON38)</f>
        <v>0</v>
      </c>
      <c r="G72" s="413">
        <v>70</v>
      </c>
      <c r="H72" s="413">
        <f t="shared" si="4"/>
        <v>0</v>
      </c>
      <c r="I72" s="413">
        <f t="shared" si="5"/>
        <v>0</v>
      </c>
      <c r="J72" s="413">
        <f t="shared" si="6"/>
        <v>0</v>
      </c>
      <c r="L72" s="413"/>
    </row>
    <row r="73" spans="1:12" s="426" customFormat="1" ht="12.75">
      <c r="A73" s="413">
        <f t="shared" si="0"/>
      </c>
      <c r="B73" s="419" t="s">
        <v>2798</v>
      </c>
      <c r="C73" s="423">
        <f>(CPA19)</f>
        <v>0</v>
      </c>
      <c r="D73" s="425" t="s">
        <v>2696</v>
      </c>
      <c r="E73" s="422" t="s">
        <v>2737</v>
      </c>
      <c r="F73" s="423">
        <f>(CON29+CON39)</f>
        <v>0</v>
      </c>
      <c r="G73" s="413">
        <v>71</v>
      </c>
      <c r="H73" s="413">
        <f t="shared" si="4"/>
        <v>0</v>
      </c>
      <c r="I73" s="413">
        <f t="shared" si="5"/>
        <v>0</v>
      </c>
      <c r="J73" s="413">
        <f t="shared" si="6"/>
        <v>0</v>
      </c>
      <c r="L73" s="413"/>
    </row>
    <row r="74" spans="1:12" s="426" customFormat="1" ht="12.75">
      <c r="A74" s="413">
        <f t="shared" si="0"/>
      </c>
      <c r="B74" s="419" t="s">
        <v>2799</v>
      </c>
      <c r="C74" s="423">
        <f>(CPA20)</f>
        <v>0</v>
      </c>
      <c r="D74" s="425" t="s">
        <v>2696</v>
      </c>
      <c r="E74" s="422" t="s">
        <v>2739</v>
      </c>
      <c r="F74" s="423">
        <f>(CON30+CON40)</f>
        <v>0</v>
      </c>
      <c r="G74" s="413">
        <v>72</v>
      </c>
      <c r="H74" s="413">
        <f t="shared" si="4"/>
        <v>0</v>
      </c>
      <c r="I74" s="413">
        <f t="shared" si="5"/>
        <v>0</v>
      </c>
      <c r="J74" s="413">
        <f t="shared" si="6"/>
        <v>0</v>
      </c>
      <c r="L74" s="413"/>
    </row>
    <row r="75" spans="1:12" s="426" customFormat="1" ht="25.5">
      <c r="A75" s="413">
        <f t="shared" si="0"/>
      </c>
      <c r="B75" s="419" t="s">
        <v>2800</v>
      </c>
      <c r="C75" s="423">
        <f>(CPI01)</f>
        <v>0</v>
      </c>
      <c r="D75" s="425" t="s">
        <v>2696</v>
      </c>
      <c r="E75" s="422" t="s">
        <v>2801</v>
      </c>
      <c r="F75" s="423">
        <f>(CPA01+CPA02+CPA03+CPA04+CPA05+CPA06+CPA07+CPA08+CPA09+CPA10)</f>
        <v>0</v>
      </c>
      <c r="G75" s="413">
        <v>73</v>
      </c>
      <c r="H75" s="413">
        <f t="shared" si="4"/>
        <v>0</v>
      </c>
      <c r="I75" s="413">
        <f t="shared" si="5"/>
        <v>0</v>
      </c>
      <c r="J75" s="413">
        <f t="shared" si="6"/>
        <v>0</v>
      </c>
      <c r="L75" s="413"/>
    </row>
    <row r="76" spans="1:12" s="426" customFormat="1" ht="25.5">
      <c r="A76" s="413">
        <f aca="true" t="shared" si="7" ref="A76:A137">IF(J76=1,1,"")</f>
      </c>
      <c r="B76" s="419" t="s">
        <v>2802</v>
      </c>
      <c r="C76" s="423">
        <f>(CPI02)</f>
        <v>0</v>
      </c>
      <c r="D76" s="425" t="s">
        <v>2696</v>
      </c>
      <c r="E76" s="422" t="s">
        <v>2803</v>
      </c>
      <c r="F76" s="423">
        <f>(CPA11+CPA12+CPA13+CPA14+CPA15+CPA16+CPA17+CPA18+CPA19+CPA20)</f>
        <v>0</v>
      </c>
      <c r="G76" s="413">
        <v>74</v>
      </c>
      <c r="H76" s="413">
        <f t="shared" si="4"/>
        <v>0</v>
      </c>
      <c r="I76" s="413">
        <f t="shared" si="5"/>
        <v>0</v>
      </c>
      <c r="J76" s="413">
        <f t="shared" si="6"/>
        <v>0</v>
      </c>
      <c r="L76" s="413"/>
    </row>
    <row r="77" spans="1:12" s="426" customFormat="1" ht="12.75">
      <c r="A77" s="413">
        <f t="shared" si="7"/>
      </c>
      <c r="B77" s="419" t="s">
        <v>2804</v>
      </c>
      <c r="C77" s="423">
        <f>(CIM01+CIM02+CIM03+CIM04)</f>
        <v>0</v>
      </c>
      <c r="D77" s="425" t="s">
        <v>2696</v>
      </c>
      <c r="E77" s="422" t="s">
        <v>2805</v>
      </c>
      <c r="F77" s="423">
        <f>(CPA05+CPA06+CPA15+CPA16)</f>
        <v>0</v>
      </c>
      <c r="G77" s="413">
        <v>75</v>
      </c>
      <c r="H77" s="413">
        <f t="shared" si="4"/>
        <v>0</v>
      </c>
      <c r="I77" s="413">
        <f t="shared" si="5"/>
        <v>0</v>
      </c>
      <c r="J77" s="413">
        <f t="shared" si="6"/>
        <v>0</v>
      </c>
      <c r="K77" s="426" t="s">
        <v>2758</v>
      </c>
      <c r="L77" s="413"/>
    </row>
    <row r="78" spans="1:12" s="426" customFormat="1" ht="51">
      <c r="A78" s="413">
        <f t="shared" si="7"/>
      </c>
      <c r="B78" s="419" t="s">
        <v>2806</v>
      </c>
      <c r="C78" s="423">
        <f>(CTB01)</f>
        <v>0</v>
      </c>
      <c r="D78" s="425" t="s">
        <v>2696</v>
      </c>
      <c r="E78" s="422" t="s">
        <v>2807</v>
      </c>
      <c r="F78" s="423">
        <f>(CPA01+CPA02+CPA03+CPA04+CPA05+CPA06+CPA07+CPA08+CPA09+CPA10+CPA11+CPA12+CPA13+CPA14+CPA15+CPA16+CPA17+CPA18+CPA19+CPA20)</f>
        <v>0</v>
      </c>
      <c r="G78" s="413">
        <v>76</v>
      </c>
      <c r="H78" s="413">
        <f t="shared" si="4"/>
        <v>0</v>
      </c>
      <c r="I78" s="413">
        <f t="shared" si="5"/>
        <v>0</v>
      </c>
      <c r="J78" s="413">
        <f t="shared" si="6"/>
        <v>0</v>
      </c>
      <c r="K78" s="426" t="s">
        <v>2758</v>
      </c>
      <c r="L78" s="413"/>
    </row>
    <row r="79" spans="1:12" s="426" customFormat="1" ht="12.75">
      <c r="A79" s="413">
        <f t="shared" si="7"/>
      </c>
      <c r="B79" s="419" t="s">
        <v>2810</v>
      </c>
      <c r="C79" s="423">
        <f>(EMA01+EMA02)</f>
        <v>0</v>
      </c>
      <c r="D79" s="425" t="s">
        <v>2696</v>
      </c>
      <c r="E79" s="422" t="s">
        <v>2808</v>
      </c>
      <c r="F79" s="423">
        <f>(EMB01+EMB02+EMB03)</f>
        <v>0</v>
      </c>
      <c r="G79" s="413">
        <v>77</v>
      </c>
      <c r="H79" s="413">
        <f t="shared" si="4"/>
        <v>0</v>
      </c>
      <c r="I79" s="413">
        <f t="shared" si="5"/>
        <v>0</v>
      </c>
      <c r="J79" s="413">
        <f t="shared" si="6"/>
        <v>0</v>
      </c>
      <c r="L79" s="413"/>
    </row>
    <row r="80" spans="1:12" s="426" customFormat="1" ht="12.75">
      <c r="A80" s="413">
        <f t="shared" si="7"/>
      </c>
      <c r="B80" s="419" t="s">
        <v>2811</v>
      </c>
      <c r="C80" s="423">
        <f>(EMA03+EMA04)</f>
        <v>0</v>
      </c>
      <c r="D80" s="425" t="s">
        <v>2696</v>
      </c>
      <c r="E80" s="422" t="s">
        <v>2809</v>
      </c>
      <c r="F80" s="423">
        <f>(EMB04+EMB05+EMB06)</f>
        <v>0</v>
      </c>
      <c r="G80" s="413">
        <v>78</v>
      </c>
      <c r="H80" s="413">
        <f t="shared" si="4"/>
        <v>0</v>
      </c>
      <c r="I80" s="413">
        <f t="shared" si="5"/>
        <v>0</v>
      </c>
      <c r="J80" s="413">
        <f t="shared" si="6"/>
        <v>0</v>
      </c>
      <c r="L80" s="413"/>
    </row>
    <row r="81" spans="1:12" s="426" customFormat="1" ht="18.75" customHeight="1">
      <c r="A81" s="413">
        <f t="shared" si="7"/>
      </c>
      <c r="B81" s="419" t="s">
        <v>2812</v>
      </c>
      <c r="C81" s="423">
        <f>(EAR01)</f>
        <v>0</v>
      </c>
      <c r="D81" s="425" t="s">
        <v>2696</v>
      </c>
      <c r="E81" s="422" t="s">
        <v>2813</v>
      </c>
      <c r="F81" s="423">
        <f>(EMB01+EMB02+EMB03+EMB04+EMB05+EMB06)</f>
        <v>0</v>
      </c>
      <c r="G81" s="413">
        <v>79</v>
      </c>
      <c r="H81" s="413">
        <f t="shared" si="4"/>
        <v>0</v>
      </c>
      <c r="I81" s="413">
        <f t="shared" si="5"/>
        <v>0</v>
      </c>
      <c r="J81" s="413">
        <f t="shared" si="6"/>
        <v>0</v>
      </c>
      <c r="L81" s="413"/>
    </row>
    <row r="82" spans="1:12" s="426" customFormat="1" ht="20.25" customHeight="1">
      <c r="A82" s="413">
        <f t="shared" si="7"/>
      </c>
      <c r="B82" s="419" t="s">
        <v>2814</v>
      </c>
      <c r="C82" s="423">
        <f>(EMT01)</f>
        <v>0</v>
      </c>
      <c r="D82" s="425" t="s">
        <v>2696</v>
      </c>
      <c r="E82" s="422" t="s">
        <v>2813</v>
      </c>
      <c r="F82" s="423">
        <f>(EMB01+EMB02+EMB03+EMB04+EMB05+EMB06)</f>
        <v>0</v>
      </c>
      <c r="G82" s="413">
        <v>81</v>
      </c>
      <c r="H82" s="413">
        <f t="shared" si="4"/>
        <v>0</v>
      </c>
      <c r="I82" s="413">
        <f t="shared" si="5"/>
        <v>0</v>
      </c>
      <c r="J82" s="413">
        <f t="shared" si="6"/>
        <v>0</v>
      </c>
      <c r="L82" s="413"/>
    </row>
    <row r="83" spans="1:12" s="426" customFormat="1" ht="25.5">
      <c r="A83" s="413">
        <f t="shared" si="7"/>
      </c>
      <c r="B83" s="419" t="s">
        <v>2815</v>
      </c>
      <c r="C83" s="423">
        <f>(EMT06)</f>
        <v>0</v>
      </c>
      <c r="D83" s="425" t="s">
        <v>2696</v>
      </c>
      <c r="E83" s="422" t="s">
        <v>2816</v>
      </c>
      <c r="F83" s="423">
        <f>(EMB01+EMB02+EMB03+EMB04+EMB05+EMB06)</f>
        <v>0</v>
      </c>
      <c r="G83" s="413">
        <v>82</v>
      </c>
      <c r="H83" s="413">
        <f t="shared" si="4"/>
        <v>0</v>
      </c>
      <c r="I83" s="413">
        <f t="shared" si="5"/>
        <v>0</v>
      </c>
      <c r="J83" s="413">
        <f t="shared" si="6"/>
        <v>0</v>
      </c>
      <c r="L83" s="413"/>
    </row>
    <row r="84" spans="1:12" s="426" customFormat="1" ht="25.5">
      <c r="A84" s="413">
        <f t="shared" si="7"/>
      </c>
      <c r="B84" s="419" t="s">
        <v>2817</v>
      </c>
      <c r="C84" s="423">
        <f>(EMT02)</f>
        <v>0</v>
      </c>
      <c r="D84" s="425" t="s">
        <v>2696</v>
      </c>
      <c r="E84" s="422" t="s">
        <v>2813</v>
      </c>
      <c r="F84" s="423">
        <f>(EMB01+EMB02+EMB03+EMB04+EMB05+EMB06)</f>
        <v>0</v>
      </c>
      <c r="G84" s="413">
        <v>83</v>
      </c>
      <c r="H84" s="413">
        <f t="shared" si="4"/>
        <v>0</v>
      </c>
      <c r="I84" s="413">
        <f t="shared" si="5"/>
        <v>0</v>
      </c>
      <c r="J84" s="413">
        <f t="shared" si="6"/>
        <v>0</v>
      </c>
      <c r="L84" s="413"/>
    </row>
    <row r="85" spans="1:12" s="426" customFormat="1" ht="12.75">
      <c r="A85" s="413">
        <f t="shared" si="7"/>
      </c>
      <c r="B85" s="419" t="s">
        <v>2818</v>
      </c>
      <c r="C85" s="423">
        <f>(EMT07+EMT08)</f>
        <v>0</v>
      </c>
      <c r="D85" s="425" t="s">
        <v>2696</v>
      </c>
      <c r="E85" s="422" t="s">
        <v>2819</v>
      </c>
      <c r="F85" s="423">
        <f>(EMB01+EMB04)</f>
        <v>0</v>
      </c>
      <c r="G85" s="413">
        <v>84</v>
      </c>
      <c r="H85" s="413">
        <f t="shared" si="4"/>
        <v>0</v>
      </c>
      <c r="I85" s="413">
        <f t="shared" si="5"/>
        <v>0</v>
      </c>
      <c r="J85" s="413">
        <f t="shared" si="6"/>
        <v>0</v>
      </c>
      <c r="L85" s="413"/>
    </row>
    <row r="86" spans="1:12" s="426" customFormat="1" ht="25.5">
      <c r="A86" s="413">
        <f t="shared" si="7"/>
      </c>
      <c r="B86" s="419" t="s">
        <v>2820</v>
      </c>
      <c r="C86" s="423">
        <f>(EMT03+EMT04)</f>
        <v>0</v>
      </c>
      <c r="D86" s="425" t="s">
        <v>2696</v>
      </c>
      <c r="E86" s="422" t="s">
        <v>2813</v>
      </c>
      <c r="F86" s="423">
        <f>(EMB01+EMB02+EMB03+EMB04+EMB05+EMB06)</f>
        <v>0</v>
      </c>
      <c r="G86" s="413">
        <v>85</v>
      </c>
      <c r="H86" s="413">
        <f t="shared" si="4"/>
        <v>0</v>
      </c>
      <c r="I86" s="413">
        <f t="shared" si="5"/>
        <v>0</v>
      </c>
      <c r="J86" s="413">
        <f t="shared" si="6"/>
        <v>0</v>
      </c>
      <c r="L86" s="413"/>
    </row>
    <row r="87" spans="1:12" s="426" customFormat="1" ht="25.5">
      <c r="A87" s="413">
        <f t="shared" si="7"/>
      </c>
      <c r="B87" s="419" t="s">
        <v>2821</v>
      </c>
      <c r="C87" s="423">
        <f>(EMT05)</f>
        <v>0</v>
      </c>
      <c r="D87" s="425" t="s">
        <v>2696</v>
      </c>
      <c r="E87" s="422" t="s">
        <v>2813</v>
      </c>
      <c r="F87" s="423">
        <f>(EMB01+EMB02+EMB03+EMB04+EMB05+EMB06)</f>
        <v>0</v>
      </c>
      <c r="G87" s="413">
        <v>86</v>
      </c>
      <c r="H87" s="413">
        <f t="shared" si="4"/>
        <v>0</v>
      </c>
      <c r="I87" s="413">
        <f t="shared" si="5"/>
        <v>0</v>
      </c>
      <c r="J87" s="413">
        <f t="shared" si="6"/>
        <v>0</v>
      </c>
      <c r="L87" s="413"/>
    </row>
    <row r="88" spans="1:12" s="426" customFormat="1" ht="25.5">
      <c r="A88" s="413">
        <f t="shared" si="7"/>
      </c>
      <c r="B88" s="419" t="s">
        <v>2822</v>
      </c>
      <c r="C88" s="423">
        <f>(EMT09)</f>
        <v>0</v>
      </c>
      <c r="D88" s="425" t="s">
        <v>2696</v>
      </c>
      <c r="E88" s="422" t="s">
        <v>2813</v>
      </c>
      <c r="F88" s="423">
        <f>(EMB01+EMB02+EMB03+EMB04+EMB05+EMB06)</f>
        <v>0</v>
      </c>
      <c r="G88" s="413">
        <v>87</v>
      </c>
      <c r="H88" s="413">
        <f t="shared" si="4"/>
        <v>0</v>
      </c>
      <c r="I88" s="413">
        <f t="shared" si="5"/>
        <v>0</v>
      </c>
      <c r="J88" s="413">
        <f t="shared" si="6"/>
        <v>0</v>
      </c>
      <c r="L88" s="413"/>
    </row>
    <row r="89" spans="1:12" s="426" customFormat="1" ht="12.75">
      <c r="A89" s="413">
        <f t="shared" si="7"/>
      </c>
      <c r="B89" s="419" t="s">
        <v>2823</v>
      </c>
      <c r="C89" s="423">
        <f>(PUE05)</f>
        <v>0</v>
      </c>
      <c r="D89" s="425" t="s">
        <v>2696</v>
      </c>
      <c r="E89" s="422" t="s">
        <v>2824</v>
      </c>
      <c r="F89" s="423">
        <f>(PUE01+PUE02+PUE03+PUE04)</f>
        <v>0</v>
      </c>
      <c r="G89" s="413">
        <v>88</v>
      </c>
      <c r="H89" s="413">
        <f t="shared" si="4"/>
        <v>0</v>
      </c>
      <c r="I89" s="413">
        <f t="shared" si="5"/>
        <v>0</v>
      </c>
      <c r="J89" s="413">
        <f t="shared" si="6"/>
        <v>0</v>
      </c>
      <c r="L89" s="413"/>
    </row>
    <row r="90" spans="1:12" s="426" customFormat="1" ht="12.75">
      <c r="A90" s="413">
        <f t="shared" si="7"/>
      </c>
      <c r="B90" s="419" t="s">
        <v>3142</v>
      </c>
      <c r="C90" s="423">
        <f>(PUE09+PUE10)</f>
        <v>0</v>
      </c>
      <c r="D90" s="425" t="s">
        <v>2696</v>
      </c>
      <c r="E90" s="422" t="s">
        <v>3138</v>
      </c>
      <c r="F90" s="423">
        <f>(PUE01+PUE03)</f>
        <v>0</v>
      </c>
      <c r="G90" s="413">
        <v>89</v>
      </c>
      <c r="H90" s="413">
        <f t="shared" si="4"/>
        <v>0</v>
      </c>
      <c r="I90" s="413">
        <f t="shared" si="5"/>
        <v>0</v>
      </c>
      <c r="J90" s="413">
        <f t="shared" si="6"/>
        <v>0</v>
      </c>
      <c r="L90" s="413"/>
    </row>
    <row r="91" spans="1:12" s="426" customFormat="1" ht="12.75">
      <c r="A91" s="413">
        <f t="shared" si="7"/>
      </c>
      <c r="B91" s="419" t="s">
        <v>3143</v>
      </c>
      <c r="C91" s="423">
        <f>(PUE11+PUE12)</f>
        <v>0</v>
      </c>
      <c r="D91" s="425" t="s">
        <v>2696</v>
      </c>
      <c r="E91" s="422" t="s">
        <v>3139</v>
      </c>
      <c r="F91" s="423">
        <f>(PUE02+PUE04)</f>
        <v>0</v>
      </c>
      <c r="G91" s="413">
        <v>90</v>
      </c>
      <c r="H91" s="413">
        <f t="shared" si="4"/>
        <v>0</v>
      </c>
      <c r="I91" s="413">
        <f t="shared" si="5"/>
        <v>0</v>
      </c>
      <c r="J91" s="413">
        <f t="shared" si="6"/>
        <v>0</v>
      </c>
      <c r="L91" s="413"/>
    </row>
    <row r="92" spans="1:12" s="426" customFormat="1" ht="12.75">
      <c r="A92" s="413">
        <f t="shared" si="7"/>
      </c>
      <c r="B92" s="419" t="s">
        <v>2825</v>
      </c>
      <c r="C92" s="423">
        <f>(MEN01)</f>
        <v>0</v>
      </c>
      <c r="D92" s="425" t="s">
        <v>2696</v>
      </c>
      <c r="E92" s="422" t="s">
        <v>2826</v>
      </c>
      <c r="F92" s="423">
        <f>(MEN02+MEN03)</f>
        <v>0</v>
      </c>
      <c r="G92" s="413">
        <v>91</v>
      </c>
      <c r="H92" s="413">
        <f t="shared" si="4"/>
        <v>0</v>
      </c>
      <c r="I92" s="413">
        <f t="shared" si="5"/>
        <v>0</v>
      </c>
      <c r="J92" s="413">
        <f t="shared" si="6"/>
        <v>0</v>
      </c>
      <c r="L92" s="413"/>
    </row>
    <row r="93" spans="1:12" s="426" customFormat="1" ht="12.75">
      <c r="A93" s="413">
        <f t="shared" si="7"/>
      </c>
      <c r="B93" s="419" t="s">
        <v>2827</v>
      </c>
      <c r="C93" s="423">
        <f>(ITS06+ITS07+ITS08+ITS09)</f>
        <v>0</v>
      </c>
      <c r="D93" s="425" t="s">
        <v>2696</v>
      </c>
      <c r="E93" s="422" t="s">
        <v>2828</v>
      </c>
      <c r="F93" s="423">
        <f>(CPP01)</f>
        <v>0</v>
      </c>
      <c r="G93" s="413">
        <v>92</v>
      </c>
      <c r="H93" s="413">
        <f t="shared" si="4"/>
        <v>0</v>
      </c>
      <c r="I93" s="413">
        <f t="shared" si="5"/>
        <v>0</v>
      </c>
      <c r="J93" s="413">
        <f t="shared" si="6"/>
        <v>0</v>
      </c>
      <c r="K93" s="426" t="s">
        <v>2758</v>
      </c>
      <c r="L93" s="413"/>
    </row>
    <row r="94" spans="1:12" s="426" customFormat="1" ht="12.75">
      <c r="A94" s="413">
        <f t="shared" si="7"/>
      </c>
      <c r="B94" s="419" t="s">
        <v>2829</v>
      </c>
      <c r="C94" s="423">
        <f>(ITS10+ITS11+ITS12+ITS13)</f>
        <v>0</v>
      </c>
      <c r="D94" s="425" t="s">
        <v>2696</v>
      </c>
      <c r="E94" s="422" t="s">
        <v>2830</v>
      </c>
      <c r="F94" s="423">
        <f>(CPP08)</f>
        <v>0</v>
      </c>
      <c r="G94" s="413">
        <v>93</v>
      </c>
      <c r="H94" s="413">
        <f t="shared" si="4"/>
        <v>0</v>
      </c>
      <c r="I94" s="413">
        <f t="shared" si="5"/>
        <v>0</v>
      </c>
      <c r="J94" s="413">
        <f t="shared" si="6"/>
        <v>0</v>
      </c>
      <c r="K94" s="426" t="s">
        <v>2758</v>
      </c>
      <c r="L94" s="413"/>
    </row>
    <row r="95" spans="1:12" s="426" customFormat="1" ht="12.75">
      <c r="A95" s="413">
        <f t="shared" si="7"/>
      </c>
      <c r="B95" s="419" t="s">
        <v>2831</v>
      </c>
      <c r="C95" s="423">
        <f>(VIO01)</f>
        <v>0</v>
      </c>
      <c r="D95" s="425" t="s">
        <v>2696</v>
      </c>
      <c r="E95" s="422" t="s">
        <v>2832</v>
      </c>
      <c r="F95" s="423">
        <f>(CON06+CON07+CON08+CON09+CON10)</f>
        <v>0</v>
      </c>
      <c r="G95" s="413">
        <v>94</v>
      </c>
      <c r="H95" s="413">
        <f t="shared" si="4"/>
        <v>0</v>
      </c>
      <c r="I95" s="413">
        <f t="shared" si="5"/>
        <v>0</v>
      </c>
      <c r="J95" s="413">
        <f t="shared" si="6"/>
        <v>0</v>
      </c>
      <c r="L95" s="413"/>
    </row>
    <row r="96" spans="1:12" s="426" customFormat="1" ht="12.75">
      <c r="A96" s="413">
        <f t="shared" si="7"/>
      </c>
      <c r="B96" s="419" t="s">
        <v>2833</v>
      </c>
      <c r="C96" s="423">
        <f>(VIO02)</f>
        <v>0</v>
      </c>
      <c r="D96" s="425" t="s">
        <v>2696</v>
      </c>
      <c r="E96" s="422" t="s">
        <v>2834</v>
      </c>
      <c r="F96" s="423">
        <f>(CON16+CON17+CON18+CON19+CON20)</f>
        <v>0</v>
      </c>
      <c r="G96" s="413">
        <v>95</v>
      </c>
      <c r="H96" s="413">
        <f t="shared" si="4"/>
        <v>0</v>
      </c>
      <c r="I96" s="413">
        <f t="shared" si="5"/>
        <v>0</v>
      </c>
      <c r="J96" s="413">
        <f t="shared" si="6"/>
        <v>0</v>
      </c>
      <c r="L96" s="413"/>
    </row>
    <row r="97" spans="1:12" s="426" customFormat="1" ht="25.5">
      <c r="A97" s="413">
        <f t="shared" si="7"/>
      </c>
      <c r="B97" s="419" t="s">
        <v>2835</v>
      </c>
      <c r="C97" s="423">
        <f>(CAN01)</f>
        <v>0</v>
      </c>
      <c r="D97" s="425" t="s">
        <v>2696</v>
      </c>
      <c r="E97" s="422" t="s">
        <v>2836</v>
      </c>
      <c r="F97" s="423">
        <f>(CON01+CON02+CON03+CON04+CON05+CON06+CON07+CON08+CON09+CON10)</f>
        <v>0</v>
      </c>
      <c r="G97" s="413">
        <v>96</v>
      </c>
      <c r="H97" s="413">
        <f t="shared" si="4"/>
        <v>0</v>
      </c>
      <c r="I97" s="413">
        <f t="shared" si="5"/>
        <v>0</v>
      </c>
      <c r="J97" s="413">
        <f t="shared" si="6"/>
        <v>0</v>
      </c>
      <c r="L97" s="413"/>
    </row>
    <row r="98" spans="1:12" s="426" customFormat="1" ht="25.5">
      <c r="A98" s="413">
        <f t="shared" si="7"/>
      </c>
      <c r="B98" s="419" t="s">
        <v>2837</v>
      </c>
      <c r="C98" s="423">
        <f>(CAN02)</f>
        <v>0</v>
      </c>
      <c r="D98" s="425" t="s">
        <v>2696</v>
      </c>
      <c r="E98" s="422" t="s">
        <v>2838</v>
      </c>
      <c r="F98" s="423">
        <f>(CON11+CON12+CON13+CON14+CON15+CON16+CON17+CON18+CON19+CON20)</f>
        <v>0</v>
      </c>
      <c r="G98" s="413">
        <v>97</v>
      </c>
      <c r="H98" s="413">
        <f t="shared" si="4"/>
        <v>0</v>
      </c>
      <c r="I98" s="413">
        <f t="shared" si="5"/>
        <v>0</v>
      </c>
      <c r="J98" s="413">
        <f t="shared" si="6"/>
        <v>0</v>
      </c>
      <c r="L98" s="413"/>
    </row>
    <row r="99" spans="1:12" s="426" customFormat="1" ht="25.5">
      <c r="A99" s="413">
        <f t="shared" si="7"/>
      </c>
      <c r="B99" s="419" t="s">
        <v>2839</v>
      </c>
      <c r="C99" s="423">
        <f>(CAN03)</f>
        <v>0</v>
      </c>
      <c r="D99" s="425" t="s">
        <v>2696</v>
      </c>
      <c r="E99" s="422" t="s">
        <v>2836</v>
      </c>
      <c r="F99" s="423">
        <f>(CON01+CON02+CON03+CON04+CON05+CON06+CON07+CON08+CON09+CON10)</f>
        <v>0</v>
      </c>
      <c r="G99" s="413">
        <v>98</v>
      </c>
      <c r="H99" s="413">
        <f t="shared" si="4"/>
        <v>0</v>
      </c>
      <c r="I99" s="413">
        <f t="shared" si="5"/>
        <v>0</v>
      </c>
      <c r="J99" s="413">
        <f t="shared" si="6"/>
        <v>0</v>
      </c>
      <c r="L99" s="413"/>
    </row>
    <row r="100" spans="1:12" s="426" customFormat="1" ht="25.5">
      <c r="A100" s="413">
        <f t="shared" si="7"/>
      </c>
      <c r="B100" s="419" t="s">
        <v>2840</v>
      </c>
      <c r="C100" s="423">
        <f>(CAN04)</f>
        <v>0</v>
      </c>
      <c r="D100" s="425" t="s">
        <v>2696</v>
      </c>
      <c r="E100" s="422" t="s">
        <v>2838</v>
      </c>
      <c r="F100" s="423">
        <f>(CON11+CON12+CON13+CON14+CON15+CON16+CON17+CON18+CON19+CON20)</f>
        <v>0</v>
      </c>
      <c r="G100" s="413">
        <v>99</v>
      </c>
      <c r="H100" s="413">
        <f t="shared" si="4"/>
        <v>0</v>
      </c>
      <c r="I100" s="413">
        <f t="shared" si="5"/>
        <v>0</v>
      </c>
      <c r="J100" s="413">
        <f t="shared" si="6"/>
        <v>0</v>
      </c>
      <c r="L100" s="413"/>
    </row>
    <row r="101" spans="1:12" s="426" customFormat="1" ht="25.5">
      <c r="A101" s="413">
        <f t="shared" si="7"/>
      </c>
      <c r="B101" s="419" t="s">
        <v>2841</v>
      </c>
      <c r="C101" s="423">
        <f>(CAN05)</f>
        <v>0</v>
      </c>
      <c r="D101" s="425" t="s">
        <v>2696</v>
      </c>
      <c r="E101" s="422" t="s">
        <v>2836</v>
      </c>
      <c r="F101" s="423">
        <f>(CON01+CON02+CON03+CON04+CON05+CON06+CON07+CON08+CON09+CON10)</f>
        <v>0</v>
      </c>
      <c r="G101" s="413">
        <v>100</v>
      </c>
      <c r="H101" s="413">
        <f t="shared" si="4"/>
        <v>0</v>
      </c>
      <c r="I101" s="413">
        <f t="shared" si="5"/>
        <v>0</v>
      </c>
      <c r="J101" s="413">
        <f t="shared" si="6"/>
        <v>0</v>
      </c>
      <c r="L101" s="413"/>
    </row>
    <row r="102" spans="1:12" s="426" customFormat="1" ht="25.5">
      <c r="A102" s="413">
        <f t="shared" si="7"/>
      </c>
      <c r="B102" s="419" t="s">
        <v>2842</v>
      </c>
      <c r="C102" s="423">
        <f>(CAN06)</f>
        <v>0</v>
      </c>
      <c r="D102" s="425" t="s">
        <v>2696</v>
      </c>
      <c r="E102" s="422" t="s">
        <v>2838</v>
      </c>
      <c r="F102" s="423">
        <f>(CON11+CON12+CON13+CON14+CON15+CON16+CON17+CON18+CON19+CON20)</f>
        <v>0</v>
      </c>
      <c r="G102" s="413">
        <v>101</v>
      </c>
      <c r="H102" s="413">
        <f t="shared" si="4"/>
        <v>0</v>
      </c>
      <c r="I102" s="413">
        <f t="shared" si="5"/>
        <v>0</v>
      </c>
      <c r="J102" s="413">
        <f t="shared" si="6"/>
        <v>0</v>
      </c>
      <c r="L102" s="413"/>
    </row>
    <row r="103" spans="1:12" s="426" customFormat="1" ht="25.5">
      <c r="A103" s="413">
        <f t="shared" si="7"/>
      </c>
      <c r="B103" s="419" t="s">
        <v>2843</v>
      </c>
      <c r="C103" s="423">
        <f>(CAN07)</f>
        <v>0</v>
      </c>
      <c r="D103" s="425" t="s">
        <v>2696</v>
      </c>
      <c r="E103" s="422" t="s">
        <v>2836</v>
      </c>
      <c r="F103" s="423">
        <f>(CON01+CON02+CON03+CON04+CON05+CON06+CON07+CON08+CON09+CON10)</f>
        <v>0</v>
      </c>
      <c r="G103" s="413">
        <v>102</v>
      </c>
      <c r="H103" s="413">
        <f t="shared" si="4"/>
        <v>0</v>
      </c>
      <c r="I103" s="413">
        <f t="shared" si="5"/>
        <v>0</v>
      </c>
      <c r="J103" s="413">
        <f t="shared" si="6"/>
        <v>0</v>
      </c>
      <c r="L103" s="413"/>
    </row>
    <row r="104" spans="1:12" s="426" customFormat="1" ht="25.5">
      <c r="A104" s="413">
        <f t="shared" si="7"/>
      </c>
      <c r="B104" s="419" t="s">
        <v>2844</v>
      </c>
      <c r="C104" s="423">
        <f>(CAN08)</f>
        <v>0</v>
      </c>
      <c r="D104" s="425" t="s">
        <v>2696</v>
      </c>
      <c r="E104" s="422" t="s">
        <v>2838</v>
      </c>
      <c r="F104" s="423">
        <f>(CON11+CON12+CON13+CON14+CON15+CON16+CON17+CON18+CON19+CON20)</f>
        <v>0</v>
      </c>
      <c r="G104" s="413">
        <v>103</v>
      </c>
      <c r="H104" s="413">
        <f t="shared" si="4"/>
        <v>0</v>
      </c>
      <c r="I104" s="413">
        <f t="shared" si="5"/>
        <v>0</v>
      </c>
      <c r="J104" s="413">
        <f t="shared" si="6"/>
        <v>0</v>
      </c>
      <c r="L104" s="413"/>
    </row>
    <row r="105" spans="1:12" s="426" customFormat="1" ht="12.75">
      <c r="A105" s="413">
        <f t="shared" si="7"/>
      </c>
      <c r="B105" s="419" t="s">
        <v>2845</v>
      </c>
      <c r="C105" s="423">
        <f>(CME07+CME08+CME09+CME10)</f>
        <v>0</v>
      </c>
      <c r="D105" s="425" t="s">
        <v>2696</v>
      </c>
      <c r="E105" s="422" t="s">
        <v>2846</v>
      </c>
      <c r="F105" s="423">
        <f>(REF01)</f>
        <v>0</v>
      </c>
      <c r="G105" s="413">
        <v>104</v>
      </c>
      <c r="H105" s="413">
        <f t="shared" si="4"/>
        <v>0</v>
      </c>
      <c r="I105" s="413">
        <f t="shared" si="5"/>
        <v>0</v>
      </c>
      <c r="J105" s="413">
        <f t="shared" si="6"/>
        <v>0</v>
      </c>
      <c r="K105" s="426" t="s">
        <v>2758</v>
      </c>
      <c r="L105" s="413"/>
    </row>
    <row r="106" spans="1:12" s="426" customFormat="1" ht="25.5">
      <c r="A106" s="413">
        <f t="shared" si="7"/>
      </c>
      <c r="B106" s="419" t="s">
        <v>2847</v>
      </c>
      <c r="C106" s="423">
        <f>(CME07+CME08+CME09+CME10+EMT05+REI01+REI02)</f>
        <v>0</v>
      </c>
      <c r="D106" s="425" t="s">
        <v>2696</v>
      </c>
      <c r="E106" s="422" t="s">
        <v>2846</v>
      </c>
      <c r="F106" s="423">
        <f>(REF01)</f>
        <v>0</v>
      </c>
      <c r="G106" s="413">
        <v>105</v>
      </c>
      <c r="H106" s="413">
        <f t="shared" si="4"/>
        <v>0</v>
      </c>
      <c r="I106" s="413">
        <f t="shared" si="5"/>
        <v>0</v>
      </c>
      <c r="J106" s="413">
        <f t="shared" si="6"/>
        <v>0</v>
      </c>
      <c r="K106" s="426" t="s">
        <v>2758</v>
      </c>
      <c r="L106" s="413"/>
    </row>
    <row r="107" spans="1:12" s="426" customFormat="1" ht="51">
      <c r="A107" s="413">
        <f t="shared" si="7"/>
      </c>
      <c r="B107" s="419" t="s">
        <v>2848</v>
      </c>
      <c r="C107" s="423">
        <f>(PFC01+PFC02+PFC03+PFC04+PFC05+PFC06+PFC07+PFC08+PFC10+PFC11+PFC12+PFC13+PFC14+PFC15+PFC16+PFC17+PFC21+PFC22+PFC23+PFC24+PFC25+PFC26+PFC27+PFC28)</f>
        <v>0</v>
      </c>
      <c r="D107" s="425" t="s">
        <v>2849</v>
      </c>
      <c r="E107" s="422" t="s">
        <v>2850</v>
      </c>
      <c r="F107" s="423">
        <f>(CPP05)</f>
        <v>0</v>
      </c>
      <c r="G107" s="413">
        <v>106</v>
      </c>
      <c r="H107" s="413">
        <f t="shared" si="4"/>
        <v>1</v>
      </c>
      <c r="I107" s="413">
        <f t="shared" si="5"/>
        <v>0</v>
      </c>
      <c r="J107" s="413">
        <f t="shared" si="6"/>
        <v>0</v>
      </c>
      <c r="K107" s="426" t="s">
        <v>2758</v>
      </c>
      <c r="L107" s="413"/>
    </row>
    <row r="108" spans="1:12" s="426" customFormat="1" ht="12.75">
      <c r="A108" s="413">
        <f t="shared" si="7"/>
      </c>
      <c r="B108" s="419" t="s">
        <v>2851</v>
      </c>
      <c r="C108" s="423">
        <f>(PFC19+PFC20)</f>
        <v>0</v>
      </c>
      <c r="D108" s="425" t="s">
        <v>2849</v>
      </c>
      <c r="E108" s="422" t="s">
        <v>2852</v>
      </c>
      <c r="F108" s="423">
        <f>(CPP12)</f>
        <v>0</v>
      </c>
      <c r="G108" s="413">
        <v>107</v>
      </c>
      <c r="H108" s="413">
        <f t="shared" si="4"/>
        <v>1</v>
      </c>
      <c r="I108" s="413">
        <f t="shared" si="5"/>
        <v>0</v>
      </c>
      <c r="J108" s="413">
        <f t="shared" si="6"/>
        <v>0</v>
      </c>
      <c r="L108" s="413"/>
    </row>
    <row r="109" spans="1:12" s="426" customFormat="1" ht="12.75">
      <c r="A109" s="413">
        <f t="shared" si="7"/>
      </c>
      <c r="B109" s="419" t="s">
        <v>2853</v>
      </c>
      <c r="C109" s="423">
        <f>(PFN01)</f>
        <v>0</v>
      </c>
      <c r="D109" s="425" t="s">
        <v>2696</v>
      </c>
      <c r="E109" s="422" t="s">
        <v>2854</v>
      </c>
      <c r="F109" s="423">
        <f>(PFC01+PFC10)</f>
        <v>0</v>
      </c>
      <c r="G109" s="413">
        <v>108</v>
      </c>
      <c r="H109" s="413">
        <f t="shared" si="4"/>
        <v>0</v>
      </c>
      <c r="I109" s="413">
        <f t="shared" si="5"/>
        <v>0</v>
      </c>
      <c r="J109" s="413">
        <f t="shared" si="6"/>
        <v>0</v>
      </c>
      <c r="L109" s="413"/>
    </row>
    <row r="110" spans="1:12" s="426" customFormat="1" ht="12.75">
      <c r="A110" s="413">
        <f t="shared" si="7"/>
      </c>
      <c r="B110" s="419" t="s">
        <v>2855</v>
      </c>
      <c r="C110" s="423">
        <f>(PFN02)</f>
        <v>0</v>
      </c>
      <c r="D110" s="425" t="s">
        <v>2696</v>
      </c>
      <c r="E110" s="422" t="s">
        <v>2856</v>
      </c>
      <c r="F110" s="423">
        <f>(PFC02+PFC11)</f>
        <v>0</v>
      </c>
      <c r="G110" s="413">
        <v>109</v>
      </c>
      <c r="H110" s="413">
        <f t="shared" si="4"/>
        <v>0</v>
      </c>
      <c r="I110" s="413">
        <f t="shared" si="5"/>
        <v>0</v>
      </c>
      <c r="J110" s="413">
        <f t="shared" si="6"/>
        <v>0</v>
      </c>
      <c r="L110" s="413"/>
    </row>
    <row r="111" spans="1:12" s="426" customFormat="1" ht="12.75">
      <c r="A111" s="413">
        <f t="shared" si="7"/>
      </c>
      <c r="B111" s="419" t="s">
        <v>2857</v>
      </c>
      <c r="C111" s="423">
        <f>(PFN03)</f>
        <v>0</v>
      </c>
      <c r="D111" s="425" t="s">
        <v>2696</v>
      </c>
      <c r="E111" s="422" t="s">
        <v>2858</v>
      </c>
      <c r="F111" s="423">
        <f>(PFC03+PFC12)</f>
        <v>0</v>
      </c>
      <c r="G111" s="413">
        <v>110</v>
      </c>
      <c r="H111" s="413">
        <f t="shared" si="4"/>
        <v>0</v>
      </c>
      <c r="I111" s="413">
        <f t="shared" si="5"/>
        <v>0</v>
      </c>
      <c r="J111" s="413">
        <f t="shared" si="6"/>
        <v>0</v>
      </c>
      <c r="L111" s="413"/>
    </row>
    <row r="112" spans="1:12" s="426" customFormat="1" ht="12.75">
      <c r="A112" s="413">
        <f t="shared" si="7"/>
      </c>
      <c r="B112" s="419" t="s">
        <v>2859</v>
      </c>
      <c r="C112" s="423">
        <f>(PFN04)</f>
        <v>0</v>
      </c>
      <c r="D112" s="425" t="s">
        <v>2696</v>
      </c>
      <c r="E112" s="422" t="s">
        <v>2860</v>
      </c>
      <c r="F112" s="423">
        <f>(PFC04+PFC13)</f>
        <v>0</v>
      </c>
      <c r="G112" s="413">
        <v>111</v>
      </c>
      <c r="H112" s="413">
        <f t="shared" si="4"/>
        <v>0</v>
      </c>
      <c r="I112" s="413">
        <f t="shared" si="5"/>
        <v>0</v>
      </c>
      <c r="J112" s="413">
        <f t="shared" si="6"/>
        <v>0</v>
      </c>
      <c r="L112" s="413"/>
    </row>
    <row r="113" spans="1:12" s="426" customFormat="1" ht="12.75">
      <c r="A113" s="413">
        <f t="shared" si="7"/>
      </c>
      <c r="B113" s="419" t="s">
        <v>2861</v>
      </c>
      <c r="C113" s="423">
        <f>(PFN05)</f>
        <v>0</v>
      </c>
      <c r="D113" s="425" t="s">
        <v>2696</v>
      </c>
      <c r="E113" s="422" t="s">
        <v>2862</v>
      </c>
      <c r="F113" s="423">
        <f>(PFC05+PFC14)</f>
        <v>0</v>
      </c>
      <c r="G113" s="413">
        <v>112</v>
      </c>
      <c r="H113" s="413">
        <f t="shared" si="4"/>
        <v>0</v>
      </c>
      <c r="I113" s="413">
        <f t="shared" si="5"/>
        <v>0</v>
      </c>
      <c r="J113" s="413">
        <f t="shared" si="6"/>
        <v>0</v>
      </c>
      <c r="L113" s="413"/>
    </row>
    <row r="114" spans="1:12" s="426" customFormat="1" ht="12.75">
      <c r="A114" s="413">
        <f t="shared" si="7"/>
      </c>
      <c r="B114" s="419" t="s">
        <v>2863</v>
      </c>
      <c r="C114" s="423">
        <f>(PFN06)</f>
        <v>0</v>
      </c>
      <c r="D114" s="425" t="s">
        <v>2696</v>
      </c>
      <c r="E114" s="422" t="s">
        <v>2864</v>
      </c>
      <c r="F114" s="423">
        <f>(PFC06+PFC15)</f>
        <v>0</v>
      </c>
      <c r="G114" s="413">
        <v>113</v>
      </c>
      <c r="H114" s="413">
        <f t="shared" si="4"/>
        <v>0</v>
      </c>
      <c r="I114" s="413">
        <f t="shared" si="5"/>
        <v>0</v>
      </c>
      <c r="J114" s="413">
        <f t="shared" si="6"/>
        <v>0</v>
      </c>
      <c r="L114" s="413"/>
    </row>
    <row r="115" spans="1:12" s="426" customFormat="1" ht="12.75">
      <c r="A115" s="413">
        <f t="shared" si="7"/>
      </c>
      <c r="B115" s="419" t="s">
        <v>2865</v>
      </c>
      <c r="C115" s="423">
        <f>(PFN10)</f>
        <v>0</v>
      </c>
      <c r="D115" s="425" t="s">
        <v>2696</v>
      </c>
      <c r="E115" s="422" t="s">
        <v>2866</v>
      </c>
      <c r="F115" s="423">
        <f>(PFC27+PFC28)</f>
        <v>0</v>
      </c>
      <c r="G115" s="413">
        <v>114</v>
      </c>
      <c r="H115" s="413">
        <f t="shared" si="4"/>
        <v>0</v>
      </c>
      <c r="I115" s="413">
        <f t="shared" si="5"/>
        <v>0</v>
      </c>
      <c r="J115" s="413">
        <f t="shared" si="6"/>
        <v>0</v>
      </c>
      <c r="L115" s="413"/>
    </row>
    <row r="116" spans="1:12" s="426" customFormat="1" ht="12.75">
      <c r="A116" s="413">
        <f t="shared" si="7"/>
      </c>
      <c r="B116" s="419" t="s">
        <v>2867</v>
      </c>
      <c r="C116" s="423">
        <f>(PFN07)</f>
        <v>0</v>
      </c>
      <c r="D116" s="425" t="s">
        <v>2696</v>
      </c>
      <c r="E116" s="422" t="s">
        <v>2868</v>
      </c>
      <c r="F116" s="423">
        <f>(PFC07+PFC16)</f>
        <v>0</v>
      </c>
      <c r="G116" s="413">
        <v>115</v>
      </c>
      <c r="H116" s="413">
        <f t="shared" si="4"/>
        <v>0</v>
      </c>
      <c r="I116" s="413">
        <f t="shared" si="5"/>
        <v>0</v>
      </c>
      <c r="J116" s="413">
        <f t="shared" si="6"/>
        <v>0</v>
      </c>
      <c r="L116" s="413"/>
    </row>
    <row r="117" spans="1:12" s="426" customFormat="1" ht="25.5">
      <c r="A117" s="413">
        <f t="shared" si="7"/>
      </c>
      <c r="B117" s="419" t="s">
        <v>2869</v>
      </c>
      <c r="C117" s="423">
        <f>(PFN08)</f>
        <v>0</v>
      </c>
      <c r="D117" s="425" t="s">
        <v>2696</v>
      </c>
      <c r="E117" s="422" t="s">
        <v>2870</v>
      </c>
      <c r="F117" s="423">
        <f>(PFC08+PFC17+PFC21+PFC22+PFC23+PFC24+PFC25+PFC26)</f>
        <v>0</v>
      </c>
      <c r="G117" s="413">
        <v>116</v>
      </c>
      <c r="H117" s="413">
        <f t="shared" si="4"/>
        <v>0</v>
      </c>
      <c r="I117" s="413">
        <f t="shared" si="5"/>
        <v>0</v>
      </c>
      <c r="J117" s="413">
        <f t="shared" si="6"/>
        <v>0</v>
      </c>
      <c r="L117" s="413"/>
    </row>
    <row r="118" spans="1:12" s="426" customFormat="1" ht="12.75">
      <c r="A118" s="413">
        <f t="shared" si="7"/>
      </c>
      <c r="B118" s="419" t="s">
        <v>2871</v>
      </c>
      <c r="C118" s="423">
        <f>(PFN09)</f>
        <v>0</v>
      </c>
      <c r="D118" s="425" t="s">
        <v>2696</v>
      </c>
      <c r="E118" s="422" t="s">
        <v>2851</v>
      </c>
      <c r="F118" s="423">
        <f>(PFC19+PFC20)</f>
        <v>0</v>
      </c>
      <c r="G118" s="413">
        <v>117</v>
      </c>
      <c r="H118" s="413">
        <f t="shared" si="4"/>
        <v>0</v>
      </c>
      <c r="I118" s="413">
        <f t="shared" si="5"/>
        <v>0</v>
      </c>
      <c r="J118" s="413">
        <f t="shared" si="6"/>
        <v>0</v>
      </c>
      <c r="L118" s="413"/>
    </row>
    <row r="119" spans="1:12" s="426" customFormat="1" ht="12.75">
      <c r="A119" s="413">
        <f t="shared" si="7"/>
      </c>
      <c r="B119" s="419" t="s">
        <v>2872</v>
      </c>
      <c r="C119" s="423">
        <f>(CNS07+CNS08)</f>
        <v>0</v>
      </c>
      <c r="D119" s="425" t="s">
        <v>2696</v>
      </c>
      <c r="E119" s="422" t="s">
        <v>2873</v>
      </c>
      <c r="F119" s="423">
        <f>(CON01+CON21)</f>
        <v>0</v>
      </c>
      <c r="G119" s="413">
        <v>118</v>
      </c>
      <c r="H119" s="413">
        <f t="shared" si="4"/>
        <v>0</v>
      </c>
      <c r="I119" s="413">
        <f t="shared" si="5"/>
        <v>0</v>
      </c>
      <c r="J119" s="413">
        <f t="shared" si="6"/>
        <v>0</v>
      </c>
      <c r="L119" s="413"/>
    </row>
    <row r="120" spans="1:12" s="426" customFormat="1" ht="25.5">
      <c r="A120" s="413">
        <f t="shared" si="7"/>
      </c>
      <c r="B120" s="419" t="s">
        <v>2874</v>
      </c>
      <c r="C120" s="423">
        <f>(CNS07+CNS08+EDA01+EDA04+EDA07+IRA01+IRA04)</f>
        <v>0</v>
      </c>
      <c r="D120" s="425" t="s">
        <v>2696</v>
      </c>
      <c r="E120" s="422" t="s">
        <v>2873</v>
      </c>
      <c r="F120" s="423">
        <f>(CON01+CON21)</f>
        <v>0</v>
      </c>
      <c r="G120" s="413">
        <v>119</v>
      </c>
      <c r="H120" s="413">
        <f t="shared" si="4"/>
        <v>0</v>
      </c>
      <c r="I120" s="413">
        <f t="shared" si="5"/>
        <v>0</v>
      </c>
      <c r="J120" s="413">
        <f t="shared" si="6"/>
        <v>0</v>
      </c>
      <c r="L120" s="413"/>
    </row>
    <row r="121" spans="1:12" s="426" customFormat="1" ht="12.75">
      <c r="A121" s="413">
        <f t="shared" si="7"/>
      </c>
      <c r="B121" s="419" t="s">
        <v>2875</v>
      </c>
      <c r="C121" s="423">
        <f>(CNS02)</f>
        <v>0</v>
      </c>
      <c r="D121" s="425" t="s">
        <v>2696</v>
      </c>
      <c r="E121" s="422" t="s">
        <v>2876</v>
      </c>
      <c r="F121" s="423">
        <f>(CON02+CON22)</f>
        <v>0</v>
      </c>
      <c r="G121" s="413">
        <v>120</v>
      </c>
      <c r="H121" s="413">
        <f t="shared" si="4"/>
        <v>0</v>
      </c>
      <c r="I121" s="413">
        <f t="shared" si="5"/>
        <v>0</v>
      </c>
      <c r="J121" s="413">
        <f t="shared" si="6"/>
        <v>0</v>
      </c>
      <c r="L121" s="413"/>
    </row>
    <row r="122" spans="1:12" s="426" customFormat="1" ht="12.75">
      <c r="A122" s="413">
        <f t="shared" si="7"/>
      </c>
      <c r="B122" s="419" t="s">
        <v>2877</v>
      </c>
      <c r="C122" s="423">
        <f>(CNS03)</f>
        <v>0</v>
      </c>
      <c r="D122" s="425" t="s">
        <v>2696</v>
      </c>
      <c r="E122" s="422" t="s">
        <v>2878</v>
      </c>
      <c r="F122" s="423">
        <f>(CON03+CON23)</f>
        <v>0</v>
      </c>
      <c r="G122" s="413">
        <v>121</v>
      </c>
      <c r="H122" s="413">
        <f t="shared" si="4"/>
        <v>0</v>
      </c>
      <c r="I122" s="413">
        <f t="shared" si="5"/>
        <v>0</v>
      </c>
      <c r="J122" s="413">
        <f t="shared" si="6"/>
        <v>0</v>
      </c>
      <c r="L122" s="413"/>
    </row>
    <row r="123" spans="1:12" s="426" customFormat="1" ht="12.75">
      <c r="A123" s="413">
        <f t="shared" si="7"/>
      </c>
      <c r="B123" s="419" t="s">
        <v>2879</v>
      </c>
      <c r="C123" s="423">
        <f>(CNS09)</f>
        <v>0</v>
      </c>
      <c r="D123" s="425" t="s">
        <v>2696</v>
      </c>
      <c r="E123" s="422" t="s">
        <v>2880</v>
      </c>
      <c r="F123" s="423">
        <f>(CON04+CON24)</f>
        <v>0</v>
      </c>
      <c r="G123" s="413">
        <v>122</v>
      </c>
      <c r="H123" s="413">
        <f t="shared" si="4"/>
        <v>0</v>
      </c>
      <c r="I123" s="413">
        <f t="shared" si="5"/>
        <v>0</v>
      </c>
      <c r="J123" s="413">
        <f t="shared" si="6"/>
        <v>0</v>
      </c>
      <c r="L123" s="413"/>
    </row>
    <row r="124" spans="1:12" s="426" customFormat="1" ht="12.75">
      <c r="A124" s="413">
        <f t="shared" si="7"/>
      </c>
      <c r="B124" s="419" t="s">
        <v>2881</v>
      </c>
      <c r="C124" s="423">
        <f>(CNS10)</f>
        <v>0</v>
      </c>
      <c r="D124" s="425" t="s">
        <v>2696</v>
      </c>
      <c r="E124" s="422" t="s">
        <v>2882</v>
      </c>
      <c r="F124" s="423">
        <f>(CON11+CON31)</f>
        <v>0</v>
      </c>
      <c r="G124" s="413">
        <v>123</v>
      </c>
      <c r="H124" s="413">
        <f t="shared" si="4"/>
        <v>0</v>
      </c>
      <c r="I124" s="413">
        <f t="shared" si="5"/>
        <v>0</v>
      </c>
      <c r="J124" s="413">
        <f t="shared" si="6"/>
        <v>0</v>
      </c>
      <c r="L124" s="413"/>
    </row>
    <row r="125" spans="1:12" s="426" customFormat="1" ht="12.75">
      <c r="A125" s="413">
        <f t="shared" si="7"/>
      </c>
      <c r="B125" s="419" t="s">
        <v>2883</v>
      </c>
      <c r="C125" s="423">
        <f>(CNS10+EDA10+EDA13+IRA07+IRA10)</f>
        <v>0</v>
      </c>
      <c r="D125" s="425" t="s">
        <v>2696</v>
      </c>
      <c r="E125" s="422" t="s">
        <v>2882</v>
      </c>
      <c r="F125" s="423">
        <f>(CON11+CON31)</f>
        <v>0</v>
      </c>
      <c r="G125" s="413">
        <v>124</v>
      </c>
      <c r="H125" s="413">
        <f t="shared" si="4"/>
        <v>0</v>
      </c>
      <c r="I125" s="413">
        <f t="shared" si="5"/>
        <v>0</v>
      </c>
      <c r="J125" s="413">
        <f t="shared" si="6"/>
        <v>0</v>
      </c>
      <c r="L125" s="413"/>
    </row>
    <row r="126" spans="1:12" s="426" customFormat="1" ht="12.75">
      <c r="A126" s="413">
        <f t="shared" si="7"/>
      </c>
      <c r="B126" s="419" t="s">
        <v>2884</v>
      </c>
      <c r="C126" s="423">
        <f>(CNS05)</f>
        <v>0</v>
      </c>
      <c r="D126" s="425" t="s">
        <v>2696</v>
      </c>
      <c r="E126" s="422" t="s">
        <v>2885</v>
      </c>
      <c r="F126" s="423">
        <f>(CON12+CON32)</f>
        <v>0</v>
      </c>
      <c r="G126" s="413">
        <v>125</v>
      </c>
      <c r="H126" s="413">
        <f t="shared" si="4"/>
        <v>0</v>
      </c>
      <c r="I126" s="413">
        <f t="shared" si="5"/>
        <v>0</v>
      </c>
      <c r="J126" s="413">
        <f t="shared" si="6"/>
        <v>0</v>
      </c>
      <c r="L126" s="413"/>
    </row>
    <row r="127" spans="1:12" s="426" customFormat="1" ht="12.75">
      <c r="A127" s="413">
        <f t="shared" si="7"/>
      </c>
      <c r="B127" s="419" t="s">
        <v>2886</v>
      </c>
      <c r="C127" s="423">
        <f>(CNS06)</f>
        <v>0</v>
      </c>
      <c r="D127" s="425" t="s">
        <v>2696</v>
      </c>
      <c r="E127" s="422" t="s">
        <v>2887</v>
      </c>
      <c r="F127" s="423">
        <f>(CON13+CON33)</f>
        <v>0</v>
      </c>
      <c r="G127" s="413">
        <v>126</v>
      </c>
      <c r="H127" s="413">
        <f t="shared" si="4"/>
        <v>0</v>
      </c>
      <c r="I127" s="413">
        <f t="shared" si="5"/>
        <v>0</v>
      </c>
      <c r="J127" s="413">
        <f t="shared" si="6"/>
        <v>0</v>
      </c>
      <c r="L127" s="413"/>
    </row>
    <row r="128" spans="1:12" s="426" customFormat="1" ht="12.75">
      <c r="A128" s="413">
        <f t="shared" si="7"/>
      </c>
      <c r="B128" s="419" t="s">
        <v>2888</v>
      </c>
      <c r="C128" s="423">
        <f>(CNS11)</f>
        <v>0</v>
      </c>
      <c r="D128" s="425" t="s">
        <v>2696</v>
      </c>
      <c r="E128" s="422" t="s">
        <v>2889</v>
      </c>
      <c r="F128" s="423">
        <f>(CON14+CON34)</f>
        <v>0</v>
      </c>
      <c r="G128" s="413">
        <v>127</v>
      </c>
      <c r="H128" s="413">
        <f t="shared" si="4"/>
        <v>0</v>
      </c>
      <c r="I128" s="413">
        <f t="shared" si="5"/>
        <v>0</v>
      </c>
      <c r="J128" s="413">
        <f t="shared" si="6"/>
        <v>0</v>
      </c>
      <c r="L128" s="413"/>
    </row>
    <row r="129" spans="1:12" s="426" customFormat="1" ht="12.75">
      <c r="A129" s="413">
        <f t="shared" si="7"/>
      </c>
      <c r="B129" s="419" t="s">
        <v>2890</v>
      </c>
      <c r="C129" s="423">
        <f>(CNS02+CNS03+CNS07+CNS08+CNS09)</f>
        <v>0</v>
      </c>
      <c r="D129" s="425" t="s">
        <v>2696</v>
      </c>
      <c r="E129" s="422" t="s">
        <v>2891</v>
      </c>
      <c r="F129" s="423">
        <f>(CPP04)</f>
        <v>0</v>
      </c>
      <c r="G129" s="413">
        <v>128</v>
      </c>
      <c r="H129" s="413">
        <f t="shared" si="4"/>
        <v>0</v>
      </c>
      <c r="I129" s="413">
        <f t="shared" si="5"/>
        <v>0</v>
      </c>
      <c r="J129" s="413">
        <f t="shared" si="6"/>
        <v>0</v>
      </c>
      <c r="L129" s="413"/>
    </row>
    <row r="130" spans="1:12" s="426" customFormat="1" ht="25.5">
      <c r="A130" s="413">
        <f t="shared" si="7"/>
      </c>
      <c r="B130" s="419" t="s">
        <v>2892</v>
      </c>
      <c r="C130" s="423">
        <f>(CNS02+CNS03+EDA02+EDA03+EDA05+EDA06+EDA08+EDA09+IRA13+IRA14)</f>
        <v>0</v>
      </c>
      <c r="D130" s="425" t="s">
        <v>2696</v>
      </c>
      <c r="E130" s="422" t="s">
        <v>2893</v>
      </c>
      <c r="F130" s="423">
        <f>(CON02+CON03+CON22+CON23)</f>
        <v>0</v>
      </c>
      <c r="G130" s="413">
        <v>129</v>
      </c>
      <c r="H130" s="413">
        <f t="shared" si="4"/>
        <v>0</v>
      </c>
      <c r="I130" s="413">
        <f t="shared" si="5"/>
        <v>0</v>
      </c>
      <c r="J130" s="413">
        <f t="shared" si="6"/>
        <v>0</v>
      </c>
      <c r="L130" s="413"/>
    </row>
    <row r="131" spans="1:12" s="426" customFormat="1" ht="12.75">
      <c r="A131" s="413">
        <f t="shared" si="7"/>
      </c>
      <c r="B131" s="419" t="s">
        <v>2894</v>
      </c>
      <c r="C131" s="423">
        <f>(CNS05+CNS06+CNS10+CNS11)</f>
        <v>0</v>
      </c>
      <c r="D131" s="425" t="s">
        <v>2696</v>
      </c>
      <c r="E131" s="422" t="s">
        <v>2895</v>
      </c>
      <c r="F131" s="423">
        <f>(CPP11)</f>
        <v>0</v>
      </c>
      <c r="G131" s="413">
        <v>130</v>
      </c>
      <c r="H131" s="413">
        <f aca="true" t="shared" si="8" ref="H131:H194">IF(D131="&lt;=",0,(IF(D131="&gt;=",1,2)))</f>
        <v>0</v>
      </c>
      <c r="I131" s="413">
        <f aca="true" t="shared" si="9" ref="I131:I194">IF(H131=2,IF(C131&lt;&gt;F131,1,0),IF(H131=0,IF(C131&gt;F131,1,0),IF(C131&lt;F131,1,0)))</f>
        <v>0</v>
      </c>
      <c r="J131" s="413">
        <f aca="true" t="shared" si="10" ref="J131:J194">IF(I131=1,1,0)</f>
        <v>0</v>
      </c>
      <c r="L131" s="413"/>
    </row>
    <row r="132" spans="1:12" s="426" customFormat="1" ht="25.5">
      <c r="A132" s="413">
        <f t="shared" si="7"/>
      </c>
      <c r="B132" s="419" t="s">
        <v>2896</v>
      </c>
      <c r="C132" s="423">
        <f>(CNS05+CNS06+EDA11+EDA12+EDA14+EDA15+IRA15+IRA16)</f>
        <v>0</v>
      </c>
      <c r="D132" s="425" t="s">
        <v>2696</v>
      </c>
      <c r="E132" s="422" t="s">
        <v>2897</v>
      </c>
      <c r="F132" s="423">
        <f>(CON12+CON13+CON32+CON33)</f>
        <v>0</v>
      </c>
      <c r="G132" s="413">
        <v>131</v>
      </c>
      <c r="H132" s="413">
        <f t="shared" si="8"/>
        <v>0</v>
      </c>
      <c r="I132" s="413">
        <f t="shared" si="9"/>
        <v>0</v>
      </c>
      <c r="J132" s="413">
        <f t="shared" si="10"/>
        <v>0</v>
      </c>
      <c r="L132" s="413"/>
    </row>
    <row r="133" spans="1:12" s="426" customFormat="1" ht="25.5">
      <c r="A133" s="413">
        <f t="shared" si="7"/>
      </c>
      <c r="B133" s="419" t="s">
        <v>2898</v>
      </c>
      <c r="C133" s="423">
        <f>(MIA04)</f>
        <v>0</v>
      </c>
      <c r="D133" s="425" t="s">
        <v>2696</v>
      </c>
      <c r="E133" s="422" t="s">
        <v>2899</v>
      </c>
      <c r="F133" s="423">
        <f>(CNS02+CNS03+CNS05+CNS06+CNS07+CNS08+CNS09+CNS10+CNS11)</f>
        <v>0</v>
      </c>
      <c r="G133" s="413">
        <v>132</v>
      </c>
      <c r="H133" s="413">
        <f t="shared" si="8"/>
        <v>0</v>
      </c>
      <c r="I133" s="413">
        <f t="shared" si="9"/>
        <v>0</v>
      </c>
      <c r="J133" s="413">
        <f t="shared" si="10"/>
        <v>0</v>
      </c>
      <c r="L133" s="413"/>
    </row>
    <row r="134" spans="1:12" s="426" customFormat="1" ht="25.5">
      <c r="A134" s="413">
        <f t="shared" si="7"/>
      </c>
      <c r="B134" s="419" t="s">
        <v>3249</v>
      </c>
      <c r="C134" s="423">
        <f>(CEN84+CEN85+CEN86+CEN87+CEN88+CEN89+CEN90+CEN91+CEN94+CEN95+CEN98+CEN99)</f>
        <v>0</v>
      </c>
      <c r="D134" s="425" t="s">
        <v>2696</v>
      </c>
      <c r="E134" s="422" t="s">
        <v>2900</v>
      </c>
      <c r="F134" s="423">
        <f>(CON01+CON11+CON21+CON31)</f>
        <v>0</v>
      </c>
      <c r="G134" s="413">
        <v>133</v>
      </c>
      <c r="H134" s="413">
        <f t="shared" si="8"/>
        <v>0</v>
      </c>
      <c r="I134" s="413">
        <f t="shared" si="9"/>
        <v>0</v>
      </c>
      <c r="J134" s="413">
        <f t="shared" si="10"/>
        <v>0</v>
      </c>
      <c r="K134" s="426" t="s">
        <v>2758</v>
      </c>
      <c r="L134" s="413"/>
    </row>
    <row r="135" spans="1:12" s="426" customFormat="1" ht="12.75">
      <c r="A135" s="413">
        <f t="shared" si="7"/>
      </c>
      <c r="B135" s="419" t="s">
        <v>3250</v>
      </c>
      <c r="C135" s="423">
        <f>(CEN71+CEN74+CEN77+CEN80+CEN96+CNE01)</f>
        <v>0</v>
      </c>
      <c r="D135" s="425" t="s">
        <v>2696</v>
      </c>
      <c r="E135" s="422" t="s">
        <v>2901</v>
      </c>
      <c r="F135" s="423">
        <f>(CON02+CON12+CON22+CON32)</f>
        <v>0</v>
      </c>
      <c r="G135" s="413">
        <v>134</v>
      </c>
      <c r="H135" s="413">
        <f t="shared" si="8"/>
        <v>0</v>
      </c>
      <c r="I135" s="413">
        <f t="shared" si="9"/>
        <v>0</v>
      </c>
      <c r="J135" s="413">
        <f t="shared" si="10"/>
        <v>0</v>
      </c>
      <c r="L135" s="413"/>
    </row>
    <row r="136" spans="1:12" s="426" customFormat="1" ht="12.75">
      <c r="A136" s="413">
        <f t="shared" si="7"/>
      </c>
      <c r="B136" s="419" t="s">
        <v>3251</v>
      </c>
      <c r="C136" s="423">
        <f>(CEN72+CEN75+CEN78+CEN81+CEN97+CNE02)</f>
        <v>0</v>
      </c>
      <c r="D136" s="425" t="s">
        <v>2696</v>
      </c>
      <c r="E136" s="422" t="s">
        <v>2902</v>
      </c>
      <c r="F136" s="423">
        <f>(CON03+CON13+CON23+CON33)</f>
        <v>0</v>
      </c>
      <c r="G136" s="413">
        <v>135</v>
      </c>
      <c r="H136" s="413">
        <f t="shared" si="8"/>
        <v>0</v>
      </c>
      <c r="I136" s="413">
        <f t="shared" si="9"/>
        <v>0</v>
      </c>
      <c r="J136" s="413">
        <f t="shared" si="10"/>
        <v>0</v>
      </c>
      <c r="L136" s="413"/>
    </row>
    <row r="137" spans="1:12" s="426" customFormat="1" ht="12.75">
      <c r="A137" s="413">
        <f t="shared" si="7"/>
      </c>
      <c r="B137" s="419" t="s">
        <v>3252</v>
      </c>
      <c r="C137" s="423">
        <f>(CEN63+CEN65+CNE03+CNE04)</f>
        <v>0</v>
      </c>
      <c r="D137" s="425" t="s">
        <v>2696</v>
      </c>
      <c r="E137" s="422" t="s">
        <v>2903</v>
      </c>
      <c r="F137" s="423">
        <f>(CON04+CON14+CON24+CON34)</f>
        <v>0</v>
      </c>
      <c r="G137" s="413">
        <v>136</v>
      </c>
      <c r="H137" s="413">
        <f t="shared" si="8"/>
        <v>0</v>
      </c>
      <c r="I137" s="413">
        <f t="shared" si="9"/>
        <v>0</v>
      </c>
      <c r="J137" s="413">
        <f t="shared" si="10"/>
        <v>0</v>
      </c>
      <c r="L137" s="413"/>
    </row>
    <row r="138" spans="1:12" s="426" customFormat="1" ht="25.5">
      <c r="A138" s="413">
        <f aca="true" t="shared" si="11" ref="A138:A201">IF(J138=1,1,"")</f>
      </c>
      <c r="B138" s="419" t="s">
        <v>2904</v>
      </c>
      <c r="C138" s="423">
        <f>(CEN64+CEN66+CEN92+CEN93)</f>
        <v>0</v>
      </c>
      <c r="D138" s="425" t="s">
        <v>2696</v>
      </c>
      <c r="E138" s="422" t="s">
        <v>2905</v>
      </c>
      <c r="F138" s="423">
        <f>(CON05+CON06+CON15+CON16+CON25+CON26+CON35+CON36)</f>
        <v>0</v>
      </c>
      <c r="G138" s="413">
        <v>137</v>
      </c>
      <c r="H138" s="413">
        <f t="shared" si="8"/>
        <v>0</v>
      </c>
      <c r="I138" s="413">
        <f t="shared" si="9"/>
        <v>0</v>
      </c>
      <c r="J138" s="413">
        <f t="shared" si="10"/>
        <v>0</v>
      </c>
      <c r="K138" s="426" t="s">
        <v>2758</v>
      </c>
      <c r="L138" s="413"/>
    </row>
    <row r="139" spans="1:12" s="426" customFormat="1" ht="36.75" customHeight="1">
      <c r="A139" s="413">
        <f t="shared" si="11"/>
      </c>
      <c r="B139" s="578" t="s">
        <v>2906</v>
      </c>
      <c r="C139" s="579">
        <f>(EDI13+EDI14+EDI15+EDI16+EDI17+EDI18)</f>
        <v>0</v>
      </c>
      <c r="D139" s="580" t="s">
        <v>2696</v>
      </c>
      <c r="E139" s="581" t="s">
        <v>3274</v>
      </c>
      <c r="F139" s="423">
        <f>(CNS07+CNS08+CNS10+CEN84+CEN85+CEN86+CEN87+CEN88+CEN89+CEN94+CEN95+CEN98+CEN99)</f>
        <v>0</v>
      </c>
      <c r="G139" s="413">
        <v>138</v>
      </c>
      <c r="H139" s="413">
        <f t="shared" si="8"/>
        <v>0</v>
      </c>
      <c r="I139" s="413">
        <f t="shared" si="9"/>
        <v>0</v>
      </c>
      <c r="J139" s="413">
        <f t="shared" si="10"/>
        <v>0</v>
      </c>
      <c r="K139" s="426" t="s">
        <v>2758</v>
      </c>
      <c r="L139" s="413"/>
    </row>
    <row r="140" spans="1:12" s="426" customFormat="1" ht="25.5">
      <c r="A140" s="413">
        <f t="shared" si="11"/>
      </c>
      <c r="B140" s="419" t="s">
        <v>2907</v>
      </c>
      <c r="C140" s="423">
        <f>(EDI19+EDI20+EDI21+EDI22+EDI23+EDI24)</f>
        <v>0</v>
      </c>
      <c r="D140" s="425" t="s">
        <v>2696</v>
      </c>
      <c r="E140" s="422" t="s">
        <v>3160</v>
      </c>
      <c r="F140" s="423">
        <f>(CNS02+CNS03+CNS05+CNS06+CEN71+CEN72+CEN74+CEN75+CEN77+CEN78)</f>
        <v>0</v>
      </c>
      <c r="G140" s="413">
        <v>139</v>
      </c>
      <c r="H140" s="413">
        <f t="shared" si="8"/>
        <v>0</v>
      </c>
      <c r="I140" s="413">
        <f t="shared" si="9"/>
        <v>0</v>
      </c>
      <c r="J140" s="413">
        <f t="shared" si="10"/>
        <v>0</v>
      </c>
      <c r="K140" s="426" t="s">
        <v>2758</v>
      </c>
      <c r="L140" s="413"/>
    </row>
    <row r="141" spans="1:12" s="426" customFormat="1" ht="12.75">
      <c r="A141" s="413">
        <f t="shared" si="11"/>
      </c>
      <c r="B141" s="419" t="s">
        <v>2908</v>
      </c>
      <c r="C141" s="423">
        <f>(EDA01)</f>
        <v>0</v>
      </c>
      <c r="D141" s="425" t="s">
        <v>2696</v>
      </c>
      <c r="E141" s="422" t="s">
        <v>2873</v>
      </c>
      <c r="F141" s="423">
        <f>(CON01+CON21)</f>
        <v>0</v>
      </c>
      <c r="G141" s="413">
        <v>140</v>
      </c>
      <c r="H141" s="413">
        <f t="shared" si="8"/>
        <v>0</v>
      </c>
      <c r="I141" s="413">
        <f t="shared" si="9"/>
        <v>0</v>
      </c>
      <c r="J141" s="413">
        <f t="shared" si="10"/>
        <v>0</v>
      </c>
      <c r="L141" s="413"/>
    </row>
    <row r="142" spans="1:12" s="426" customFormat="1" ht="12.75">
      <c r="A142" s="413">
        <f t="shared" si="11"/>
      </c>
      <c r="B142" s="419" t="s">
        <v>2909</v>
      </c>
      <c r="C142" s="423">
        <f>(EDA01+EDA04+EDA07)</f>
        <v>0</v>
      </c>
      <c r="D142" s="425" t="s">
        <v>2696</v>
      </c>
      <c r="E142" s="422" t="s">
        <v>2873</v>
      </c>
      <c r="F142" s="423">
        <f>(CON01+CON21)</f>
        <v>0</v>
      </c>
      <c r="G142" s="413">
        <v>141</v>
      </c>
      <c r="H142" s="413">
        <f t="shared" si="8"/>
        <v>0</v>
      </c>
      <c r="I142" s="413">
        <f t="shared" si="9"/>
        <v>0</v>
      </c>
      <c r="J142" s="413">
        <f t="shared" si="10"/>
        <v>0</v>
      </c>
      <c r="L142" s="413"/>
    </row>
    <row r="143" spans="1:12" s="426" customFormat="1" ht="12.75">
      <c r="A143" s="413">
        <f t="shared" si="11"/>
      </c>
      <c r="B143" s="419" t="s">
        <v>2910</v>
      </c>
      <c r="C143" s="423">
        <f>(EDA02)</f>
        <v>0</v>
      </c>
      <c r="D143" s="425" t="s">
        <v>2696</v>
      </c>
      <c r="E143" s="422" t="s">
        <v>2876</v>
      </c>
      <c r="F143" s="423">
        <f>(CON02+CON22)</f>
        <v>0</v>
      </c>
      <c r="G143" s="413">
        <v>142</v>
      </c>
      <c r="H143" s="413">
        <f t="shared" si="8"/>
        <v>0</v>
      </c>
      <c r="I143" s="413">
        <f t="shared" si="9"/>
        <v>0</v>
      </c>
      <c r="J143" s="413">
        <f t="shared" si="10"/>
        <v>0</v>
      </c>
      <c r="L143" s="413"/>
    </row>
    <row r="144" spans="1:12" s="426" customFormat="1" ht="12.75">
      <c r="A144" s="413">
        <f t="shared" si="11"/>
      </c>
      <c r="B144" s="419" t="s">
        <v>2911</v>
      </c>
      <c r="C144" s="423">
        <f>(EDA02+EDA05+EDA08)</f>
        <v>0</v>
      </c>
      <c r="D144" s="425" t="s">
        <v>2696</v>
      </c>
      <c r="E144" s="422" t="s">
        <v>2876</v>
      </c>
      <c r="F144" s="423">
        <f>(CON02+CON22)</f>
        <v>0</v>
      </c>
      <c r="G144" s="413">
        <v>143</v>
      </c>
      <c r="H144" s="413">
        <f t="shared" si="8"/>
        <v>0</v>
      </c>
      <c r="I144" s="413">
        <f t="shared" si="9"/>
        <v>0</v>
      </c>
      <c r="J144" s="413">
        <f t="shared" si="10"/>
        <v>0</v>
      </c>
      <c r="L144" s="413"/>
    </row>
    <row r="145" spans="1:12" s="426" customFormat="1" ht="12.75">
      <c r="A145" s="413">
        <f t="shared" si="11"/>
      </c>
      <c r="B145" s="419" t="s">
        <v>2912</v>
      </c>
      <c r="C145" s="423">
        <f>(EDA03)</f>
        <v>0</v>
      </c>
      <c r="D145" s="425" t="s">
        <v>2696</v>
      </c>
      <c r="E145" s="422" t="s">
        <v>2878</v>
      </c>
      <c r="F145" s="423">
        <f>(CON03+CON23)</f>
        <v>0</v>
      </c>
      <c r="G145" s="413">
        <v>144</v>
      </c>
      <c r="H145" s="413">
        <f t="shared" si="8"/>
        <v>0</v>
      </c>
      <c r="I145" s="413">
        <f t="shared" si="9"/>
        <v>0</v>
      </c>
      <c r="J145" s="413">
        <f t="shared" si="10"/>
        <v>0</v>
      </c>
      <c r="L145" s="413"/>
    </row>
    <row r="146" spans="1:12" s="426" customFormat="1" ht="12.75">
      <c r="A146" s="413">
        <f t="shared" si="11"/>
      </c>
      <c r="B146" s="419" t="s">
        <v>2913</v>
      </c>
      <c r="C146" s="423">
        <f>(EDA03+EDA06+EDA09)</f>
        <v>0</v>
      </c>
      <c r="D146" s="425" t="s">
        <v>2696</v>
      </c>
      <c r="E146" s="422" t="s">
        <v>2878</v>
      </c>
      <c r="F146" s="423">
        <f>(CON03+CON23)</f>
        <v>0</v>
      </c>
      <c r="G146" s="413">
        <v>145</v>
      </c>
      <c r="H146" s="413">
        <f t="shared" si="8"/>
        <v>0</v>
      </c>
      <c r="I146" s="413">
        <f t="shared" si="9"/>
        <v>0</v>
      </c>
      <c r="J146" s="413">
        <f t="shared" si="10"/>
        <v>0</v>
      </c>
      <c r="L146" s="413"/>
    </row>
    <row r="147" spans="1:12" s="426" customFormat="1" ht="12.75">
      <c r="A147" s="413">
        <f t="shared" si="11"/>
      </c>
      <c r="B147" s="419" t="s">
        <v>2914</v>
      </c>
      <c r="C147" s="423">
        <f>(EDA04)</f>
        <v>0</v>
      </c>
      <c r="D147" s="425" t="s">
        <v>2696</v>
      </c>
      <c r="E147" s="422" t="s">
        <v>2873</v>
      </c>
      <c r="F147" s="423">
        <f>(CON01+CON21)</f>
        <v>0</v>
      </c>
      <c r="G147" s="413">
        <v>146</v>
      </c>
      <c r="H147" s="413">
        <f t="shared" si="8"/>
        <v>0</v>
      </c>
      <c r="I147" s="413">
        <f t="shared" si="9"/>
        <v>0</v>
      </c>
      <c r="J147" s="413">
        <f t="shared" si="10"/>
        <v>0</v>
      </c>
      <c r="L147" s="413"/>
    </row>
    <row r="148" spans="1:12" s="426" customFormat="1" ht="12.75">
      <c r="A148" s="413">
        <f t="shared" si="11"/>
      </c>
      <c r="B148" s="419" t="s">
        <v>2915</v>
      </c>
      <c r="C148" s="423">
        <f>(EDA05)</f>
        <v>0</v>
      </c>
      <c r="D148" s="425" t="s">
        <v>2696</v>
      </c>
      <c r="E148" s="422" t="s">
        <v>2876</v>
      </c>
      <c r="F148" s="423">
        <f>(CON02+CON22)</f>
        <v>0</v>
      </c>
      <c r="G148" s="413">
        <v>147</v>
      </c>
      <c r="H148" s="413">
        <f t="shared" si="8"/>
        <v>0</v>
      </c>
      <c r="I148" s="413">
        <f t="shared" si="9"/>
        <v>0</v>
      </c>
      <c r="J148" s="413">
        <f t="shared" si="10"/>
        <v>0</v>
      </c>
      <c r="L148" s="413"/>
    </row>
    <row r="149" spans="1:12" s="426" customFormat="1" ht="12.75">
      <c r="A149" s="413">
        <f t="shared" si="11"/>
      </c>
      <c r="B149" s="419" t="s">
        <v>2916</v>
      </c>
      <c r="C149" s="423">
        <f>(EDA06)</f>
        <v>0</v>
      </c>
      <c r="D149" s="425" t="s">
        <v>2696</v>
      </c>
      <c r="E149" s="422" t="s">
        <v>2878</v>
      </c>
      <c r="F149" s="423">
        <f>(CON03+CON23)</f>
        <v>0</v>
      </c>
      <c r="G149" s="413">
        <v>148</v>
      </c>
      <c r="H149" s="413">
        <f t="shared" si="8"/>
        <v>0</v>
      </c>
      <c r="I149" s="413">
        <f t="shared" si="9"/>
        <v>0</v>
      </c>
      <c r="J149" s="413">
        <f t="shared" si="10"/>
        <v>0</v>
      </c>
      <c r="L149" s="413"/>
    </row>
    <row r="150" spans="1:12" s="426" customFormat="1" ht="12.75">
      <c r="A150" s="413">
        <f t="shared" si="11"/>
      </c>
      <c r="B150" s="419" t="s">
        <v>2917</v>
      </c>
      <c r="C150" s="423">
        <f>(EDA07)</f>
        <v>0</v>
      </c>
      <c r="D150" s="425" t="s">
        <v>2696</v>
      </c>
      <c r="E150" s="422" t="s">
        <v>2873</v>
      </c>
      <c r="F150" s="423">
        <f>(CON01+CON21)</f>
        <v>0</v>
      </c>
      <c r="G150" s="413">
        <v>149</v>
      </c>
      <c r="H150" s="413">
        <f t="shared" si="8"/>
        <v>0</v>
      </c>
      <c r="I150" s="413">
        <f t="shared" si="9"/>
        <v>0</v>
      </c>
      <c r="J150" s="413">
        <f t="shared" si="10"/>
        <v>0</v>
      </c>
      <c r="L150" s="413"/>
    </row>
    <row r="151" spans="1:12" s="426" customFormat="1" ht="12.75">
      <c r="A151" s="413">
        <f t="shared" si="11"/>
      </c>
      <c r="B151" s="419" t="s">
        <v>2918</v>
      </c>
      <c r="C151" s="423">
        <f>(EDA08)</f>
        <v>0</v>
      </c>
      <c r="D151" s="425" t="s">
        <v>2696</v>
      </c>
      <c r="E151" s="422" t="s">
        <v>2876</v>
      </c>
      <c r="F151" s="423">
        <f>(CON02+CON22)</f>
        <v>0</v>
      </c>
      <c r="G151" s="413">
        <v>150</v>
      </c>
      <c r="H151" s="413">
        <f t="shared" si="8"/>
        <v>0</v>
      </c>
      <c r="I151" s="413">
        <f t="shared" si="9"/>
        <v>0</v>
      </c>
      <c r="J151" s="413">
        <f t="shared" si="10"/>
        <v>0</v>
      </c>
      <c r="L151" s="413"/>
    </row>
    <row r="152" spans="1:12" s="426" customFormat="1" ht="12.75">
      <c r="A152" s="413">
        <f t="shared" si="11"/>
      </c>
      <c r="B152" s="419" t="s">
        <v>2919</v>
      </c>
      <c r="C152" s="423">
        <f>(EDA09)</f>
        <v>0</v>
      </c>
      <c r="D152" s="425" t="s">
        <v>2696</v>
      </c>
      <c r="E152" s="422" t="s">
        <v>2878</v>
      </c>
      <c r="F152" s="423">
        <f>(CON03+CON23)</f>
        <v>0</v>
      </c>
      <c r="G152" s="413">
        <v>151</v>
      </c>
      <c r="H152" s="413">
        <f t="shared" si="8"/>
        <v>0</v>
      </c>
      <c r="I152" s="413">
        <f t="shared" si="9"/>
        <v>0</v>
      </c>
      <c r="J152" s="413">
        <f t="shared" si="10"/>
        <v>0</v>
      </c>
      <c r="L152" s="413"/>
    </row>
    <row r="153" spans="1:12" s="426" customFormat="1" ht="12.75">
      <c r="A153" s="413">
        <f t="shared" si="11"/>
      </c>
      <c r="B153" s="419" t="s">
        <v>2920</v>
      </c>
      <c r="C153" s="423">
        <f>(EDA10)</f>
        <v>0</v>
      </c>
      <c r="D153" s="425" t="s">
        <v>2696</v>
      </c>
      <c r="E153" s="422" t="s">
        <v>2882</v>
      </c>
      <c r="F153" s="423">
        <f>(CON11+CON31)</f>
        <v>0</v>
      </c>
      <c r="G153" s="413">
        <v>152</v>
      </c>
      <c r="H153" s="413">
        <f t="shared" si="8"/>
        <v>0</v>
      </c>
      <c r="I153" s="413">
        <f t="shared" si="9"/>
        <v>0</v>
      </c>
      <c r="J153" s="413">
        <f t="shared" si="10"/>
        <v>0</v>
      </c>
      <c r="L153" s="413"/>
    </row>
    <row r="154" spans="1:12" s="426" customFormat="1" ht="12.75">
      <c r="A154" s="413">
        <f t="shared" si="11"/>
      </c>
      <c r="B154" s="419" t="s">
        <v>2921</v>
      </c>
      <c r="C154" s="423">
        <f>(EDA11)</f>
        <v>0</v>
      </c>
      <c r="D154" s="425" t="s">
        <v>2696</v>
      </c>
      <c r="E154" s="422" t="s">
        <v>2885</v>
      </c>
      <c r="F154" s="423">
        <f>(CON12+CON32)</f>
        <v>0</v>
      </c>
      <c r="G154" s="413">
        <v>153</v>
      </c>
      <c r="H154" s="413">
        <f t="shared" si="8"/>
        <v>0</v>
      </c>
      <c r="I154" s="413">
        <f t="shared" si="9"/>
        <v>0</v>
      </c>
      <c r="J154" s="413">
        <f t="shared" si="10"/>
        <v>0</v>
      </c>
      <c r="L154" s="413"/>
    </row>
    <row r="155" spans="1:12" s="426" customFormat="1" ht="12.75">
      <c r="A155" s="413">
        <f t="shared" si="11"/>
      </c>
      <c r="B155" s="419" t="s">
        <v>2922</v>
      </c>
      <c r="C155" s="423">
        <f>(EDA11+EDA14)</f>
        <v>0</v>
      </c>
      <c r="D155" s="425" t="s">
        <v>2696</v>
      </c>
      <c r="E155" s="422" t="s">
        <v>2885</v>
      </c>
      <c r="F155" s="423">
        <f>(CON12+CON32)</f>
        <v>0</v>
      </c>
      <c r="G155" s="413">
        <v>154</v>
      </c>
      <c r="H155" s="413">
        <f t="shared" si="8"/>
        <v>0</v>
      </c>
      <c r="I155" s="413">
        <f t="shared" si="9"/>
        <v>0</v>
      </c>
      <c r="J155" s="413">
        <f t="shared" si="10"/>
        <v>0</v>
      </c>
      <c r="L155" s="413"/>
    </row>
    <row r="156" spans="1:12" s="426" customFormat="1" ht="12.75">
      <c r="A156" s="413">
        <f t="shared" si="11"/>
      </c>
      <c r="B156" s="419" t="s">
        <v>2923</v>
      </c>
      <c r="C156" s="423">
        <f>(EDA12)</f>
        <v>0</v>
      </c>
      <c r="D156" s="425" t="s">
        <v>2696</v>
      </c>
      <c r="E156" s="422" t="s">
        <v>2887</v>
      </c>
      <c r="F156" s="423">
        <f>(CON13+CON33)</f>
        <v>0</v>
      </c>
      <c r="G156" s="413">
        <v>155</v>
      </c>
      <c r="H156" s="413">
        <f t="shared" si="8"/>
        <v>0</v>
      </c>
      <c r="I156" s="413">
        <f t="shared" si="9"/>
        <v>0</v>
      </c>
      <c r="J156" s="413">
        <f t="shared" si="10"/>
        <v>0</v>
      </c>
      <c r="L156" s="413"/>
    </row>
    <row r="157" spans="1:12" s="426" customFormat="1" ht="12.75">
      <c r="A157" s="413">
        <f t="shared" si="11"/>
      </c>
      <c r="B157" s="419" t="s">
        <v>2924</v>
      </c>
      <c r="C157" s="423">
        <f>(EDA12+EDA15)</f>
        <v>0</v>
      </c>
      <c r="D157" s="425" t="s">
        <v>2696</v>
      </c>
      <c r="E157" s="422" t="s">
        <v>2887</v>
      </c>
      <c r="F157" s="423">
        <f>(CON13+CON33)</f>
        <v>0</v>
      </c>
      <c r="G157" s="413">
        <v>156</v>
      </c>
      <c r="H157" s="413">
        <f t="shared" si="8"/>
        <v>0</v>
      </c>
      <c r="I157" s="413">
        <f t="shared" si="9"/>
        <v>0</v>
      </c>
      <c r="J157" s="413">
        <f t="shared" si="10"/>
        <v>0</v>
      </c>
      <c r="L157" s="413"/>
    </row>
    <row r="158" spans="1:12" s="426" customFormat="1" ht="12.75">
      <c r="A158" s="413">
        <f t="shared" si="11"/>
      </c>
      <c r="B158" s="419" t="s">
        <v>2925</v>
      </c>
      <c r="C158" s="423">
        <f>(EDA13)</f>
        <v>0</v>
      </c>
      <c r="D158" s="425" t="s">
        <v>2696</v>
      </c>
      <c r="E158" s="422" t="s">
        <v>2882</v>
      </c>
      <c r="F158" s="423">
        <f>(CON11+CON31)</f>
        <v>0</v>
      </c>
      <c r="G158" s="413">
        <v>157</v>
      </c>
      <c r="H158" s="413">
        <f t="shared" si="8"/>
        <v>0</v>
      </c>
      <c r="I158" s="413">
        <f t="shared" si="9"/>
        <v>0</v>
      </c>
      <c r="J158" s="413">
        <f t="shared" si="10"/>
        <v>0</v>
      </c>
      <c r="L158" s="413"/>
    </row>
    <row r="159" spans="1:12" s="426" customFormat="1" ht="12.75">
      <c r="A159" s="413">
        <f t="shared" si="11"/>
      </c>
      <c r="B159" s="419" t="s">
        <v>2926</v>
      </c>
      <c r="C159" s="423">
        <f>(EDA14)</f>
        <v>0</v>
      </c>
      <c r="D159" s="425" t="s">
        <v>2696</v>
      </c>
      <c r="E159" s="422" t="s">
        <v>2885</v>
      </c>
      <c r="F159" s="423">
        <f>(CON12+CON32)</f>
        <v>0</v>
      </c>
      <c r="G159" s="413">
        <v>158</v>
      </c>
      <c r="H159" s="413">
        <f t="shared" si="8"/>
        <v>0</v>
      </c>
      <c r="I159" s="413">
        <f t="shared" si="9"/>
        <v>0</v>
      </c>
      <c r="J159" s="413">
        <f t="shared" si="10"/>
        <v>0</v>
      </c>
      <c r="L159" s="413"/>
    </row>
    <row r="160" spans="1:12" s="426" customFormat="1" ht="12.75">
      <c r="A160" s="413">
        <f t="shared" si="11"/>
      </c>
      <c r="B160" s="419" t="s">
        <v>2927</v>
      </c>
      <c r="C160" s="423">
        <f>(EDA15)</f>
        <v>0</v>
      </c>
      <c r="D160" s="425" t="s">
        <v>2696</v>
      </c>
      <c r="E160" s="422" t="s">
        <v>2887</v>
      </c>
      <c r="F160" s="423">
        <f>(CON13+CON33)</f>
        <v>0</v>
      </c>
      <c r="G160" s="413">
        <v>159</v>
      </c>
      <c r="H160" s="413">
        <f t="shared" si="8"/>
        <v>0</v>
      </c>
      <c r="I160" s="413">
        <f t="shared" si="9"/>
        <v>0</v>
      </c>
      <c r="J160" s="413">
        <f t="shared" si="10"/>
        <v>0</v>
      </c>
      <c r="L160" s="413"/>
    </row>
    <row r="161" spans="1:12" s="426" customFormat="1" ht="12.75">
      <c r="A161" s="413">
        <f t="shared" si="11"/>
      </c>
      <c r="B161" s="419" t="s">
        <v>2928</v>
      </c>
      <c r="C161" s="423">
        <f>(IRA01+IRA04)</f>
        <v>0</v>
      </c>
      <c r="D161" s="425" t="s">
        <v>2696</v>
      </c>
      <c r="E161" s="422" t="s">
        <v>2873</v>
      </c>
      <c r="F161" s="423">
        <f>(CON01+CON21)</f>
        <v>0</v>
      </c>
      <c r="G161" s="413">
        <v>160</v>
      </c>
      <c r="H161" s="413">
        <f t="shared" si="8"/>
        <v>0</v>
      </c>
      <c r="I161" s="413">
        <f t="shared" si="9"/>
        <v>0</v>
      </c>
      <c r="J161" s="413">
        <f t="shared" si="10"/>
        <v>0</v>
      </c>
      <c r="L161" s="413"/>
    </row>
    <row r="162" spans="1:12" s="426" customFormat="1" ht="12.75">
      <c r="A162" s="413">
        <f t="shared" si="11"/>
      </c>
      <c r="B162" s="419" t="s">
        <v>2929</v>
      </c>
      <c r="C162" s="423">
        <f>(IRA13+IRA14)</f>
        <v>0</v>
      </c>
      <c r="D162" s="425" t="s">
        <v>2696</v>
      </c>
      <c r="E162" s="422" t="s">
        <v>2893</v>
      </c>
      <c r="F162" s="423">
        <f>(CON02+CON03+CON22+CON23)</f>
        <v>0</v>
      </c>
      <c r="G162" s="413">
        <v>161</v>
      </c>
      <c r="H162" s="413">
        <f t="shared" si="8"/>
        <v>0</v>
      </c>
      <c r="I162" s="413">
        <f t="shared" si="9"/>
        <v>0</v>
      </c>
      <c r="J162" s="413">
        <f t="shared" si="10"/>
        <v>0</v>
      </c>
      <c r="L162" s="413"/>
    </row>
    <row r="163" spans="1:12" s="426" customFormat="1" ht="12.75">
      <c r="A163" s="413">
        <f t="shared" si="11"/>
      </c>
      <c r="B163" s="419" t="s">
        <v>2930</v>
      </c>
      <c r="C163" s="423">
        <f>(IRA07+IRA10)</f>
        <v>0</v>
      </c>
      <c r="D163" s="425" t="s">
        <v>2696</v>
      </c>
      <c r="E163" s="422" t="s">
        <v>2882</v>
      </c>
      <c r="F163" s="423">
        <f>(CON11+CON31)</f>
        <v>0</v>
      </c>
      <c r="G163" s="413">
        <v>162</v>
      </c>
      <c r="H163" s="413">
        <f t="shared" si="8"/>
        <v>0</v>
      </c>
      <c r="I163" s="413">
        <f t="shared" si="9"/>
        <v>0</v>
      </c>
      <c r="J163" s="413">
        <f t="shared" si="10"/>
        <v>0</v>
      </c>
      <c r="L163" s="413"/>
    </row>
    <row r="164" spans="1:12" s="426" customFormat="1" ht="12.75">
      <c r="A164" s="413">
        <f t="shared" si="11"/>
      </c>
      <c r="B164" s="419" t="s">
        <v>2931</v>
      </c>
      <c r="C164" s="423">
        <f>(IRA15+IRA16)</f>
        <v>0</v>
      </c>
      <c r="D164" s="425" t="s">
        <v>2696</v>
      </c>
      <c r="E164" s="422" t="s">
        <v>2897</v>
      </c>
      <c r="F164" s="423">
        <f>(CON12+CON13+CON32+CON33)</f>
        <v>0</v>
      </c>
      <c r="G164" s="413">
        <v>163</v>
      </c>
      <c r="H164" s="413">
        <f t="shared" si="8"/>
        <v>0</v>
      </c>
      <c r="I164" s="413">
        <f t="shared" si="9"/>
        <v>0</v>
      </c>
      <c r="J164" s="413">
        <f t="shared" si="10"/>
        <v>0</v>
      </c>
      <c r="L164" s="413"/>
    </row>
    <row r="165" spans="1:12" s="426" customFormat="1" ht="25.5">
      <c r="A165" s="413">
        <f t="shared" si="11"/>
      </c>
      <c r="B165" s="419" t="s">
        <v>2932</v>
      </c>
      <c r="C165" s="423">
        <f>(NEM01)</f>
        <v>0</v>
      </c>
      <c r="D165" s="425" t="s">
        <v>2696</v>
      </c>
      <c r="E165" s="422" t="s">
        <v>2933</v>
      </c>
      <c r="F165" s="423">
        <f>(IRA01+IRA04+IRA13+IRA14+IRA07+IRA10+IRA15+IRA16)</f>
        <v>0</v>
      </c>
      <c r="G165" s="413">
        <v>164</v>
      </c>
      <c r="H165" s="413">
        <f t="shared" si="8"/>
        <v>0</v>
      </c>
      <c r="I165" s="413">
        <f t="shared" si="9"/>
        <v>0</v>
      </c>
      <c r="J165" s="413">
        <f t="shared" si="10"/>
        <v>0</v>
      </c>
      <c r="L165" s="413"/>
    </row>
    <row r="166" spans="1:12" s="426" customFormat="1" ht="12.75">
      <c r="A166" s="413">
        <f t="shared" si="11"/>
      </c>
      <c r="B166" s="419" t="s">
        <v>2934</v>
      </c>
      <c r="C166" s="423">
        <f>(NEM02)</f>
        <v>0</v>
      </c>
      <c r="D166" s="425" t="s">
        <v>2696</v>
      </c>
      <c r="E166" s="422" t="s">
        <v>2935</v>
      </c>
      <c r="F166" s="423">
        <f>(IRA07+IRA10+IRA15+IRA16)</f>
        <v>0</v>
      </c>
      <c r="G166" s="413">
        <v>165</v>
      </c>
      <c r="H166" s="413">
        <f t="shared" si="8"/>
        <v>0</v>
      </c>
      <c r="I166" s="413">
        <f t="shared" si="9"/>
        <v>0</v>
      </c>
      <c r="J166" s="413">
        <f t="shared" si="10"/>
        <v>0</v>
      </c>
      <c r="L166" s="413"/>
    </row>
    <row r="167" spans="1:12" s="426" customFormat="1" ht="25.5">
      <c r="A167" s="413">
        <f t="shared" si="11"/>
      </c>
      <c r="B167" s="419" t="s">
        <v>2936</v>
      </c>
      <c r="C167" s="423">
        <f>(REI01)</f>
        <v>0</v>
      </c>
      <c r="D167" s="425" t="s">
        <v>2696</v>
      </c>
      <c r="E167" s="422" t="s">
        <v>2937</v>
      </c>
      <c r="F167" s="423">
        <f>(IRA01+IRA04+IRA07+IRA10+IRA13+IRA14+IRA15+IRA16)</f>
        <v>0</v>
      </c>
      <c r="G167" s="413">
        <v>166</v>
      </c>
      <c r="H167" s="413">
        <f t="shared" si="8"/>
        <v>0</v>
      </c>
      <c r="I167" s="413">
        <f t="shared" si="9"/>
        <v>0</v>
      </c>
      <c r="J167" s="413">
        <f t="shared" si="10"/>
        <v>0</v>
      </c>
      <c r="L167" s="413"/>
    </row>
    <row r="168" spans="1:12" s="426" customFormat="1" ht="12.75">
      <c r="A168" s="413">
        <f t="shared" si="11"/>
      </c>
      <c r="B168" s="419" t="s">
        <v>2938</v>
      </c>
      <c r="C168" s="423">
        <f>(REI02)</f>
        <v>0</v>
      </c>
      <c r="D168" s="425" t="s">
        <v>2696</v>
      </c>
      <c r="E168" s="422" t="s">
        <v>2939</v>
      </c>
      <c r="F168" s="423">
        <f>(NEM01+NEM02)</f>
        <v>0</v>
      </c>
      <c r="G168" s="413">
        <v>167</v>
      </c>
      <c r="H168" s="413">
        <f t="shared" si="8"/>
        <v>0</v>
      </c>
      <c r="I168" s="413">
        <f t="shared" si="9"/>
        <v>0</v>
      </c>
      <c r="J168" s="413">
        <f t="shared" si="10"/>
        <v>0</v>
      </c>
      <c r="L168" s="413"/>
    </row>
    <row r="169" spans="1:12" s="426" customFormat="1" ht="38.25">
      <c r="A169" s="413">
        <f t="shared" si="11"/>
      </c>
      <c r="B169" s="419" t="s">
        <v>2940</v>
      </c>
      <c r="C169" s="423">
        <f>(ALV01+ALV02)</f>
        <v>0</v>
      </c>
      <c r="D169" s="425" t="s">
        <v>2696</v>
      </c>
      <c r="E169" s="422" t="s">
        <v>2941</v>
      </c>
      <c r="F169" s="423">
        <f>(CON01+CON02+CON03+CON11+CON12+CON13+CON21+CON22+CON23+CON31+CON32+CON33)</f>
        <v>0</v>
      </c>
      <c r="G169" s="413">
        <v>168</v>
      </c>
      <c r="H169" s="413">
        <f t="shared" si="8"/>
        <v>0</v>
      </c>
      <c r="I169" s="413">
        <f t="shared" si="9"/>
        <v>0</v>
      </c>
      <c r="J169" s="413">
        <f t="shared" si="10"/>
        <v>0</v>
      </c>
      <c r="K169" s="426" t="s">
        <v>2758</v>
      </c>
      <c r="L169" s="413"/>
    </row>
    <row r="170" spans="1:12" s="426" customFormat="1" ht="12.75">
      <c r="A170" s="413">
        <f t="shared" si="11"/>
      </c>
      <c r="B170" s="419" t="s">
        <v>2942</v>
      </c>
      <c r="C170" s="423">
        <f>(ALV03)</f>
        <v>0</v>
      </c>
      <c r="D170" s="425" t="s">
        <v>2696</v>
      </c>
      <c r="E170" s="422" t="s">
        <v>2903</v>
      </c>
      <c r="F170" s="423">
        <f>(CON04+CON14+CON24+CON34)</f>
        <v>0</v>
      </c>
      <c r="G170" s="413">
        <v>169</v>
      </c>
      <c r="H170" s="413">
        <f t="shared" si="8"/>
        <v>0</v>
      </c>
      <c r="I170" s="413">
        <f t="shared" si="9"/>
        <v>0</v>
      </c>
      <c r="J170" s="413">
        <f t="shared" si="10"/>
        <v>0</v>
      </c>
      <c r="K170" s="426" t="s">
        <v>2758</v>
      </c>
      <c r="L170" s="413"/>
    </row>
    <row r="171" spans="1:12" s="426" customFormat="1" ht="25.5">
      <c r="A171" s="413">
        <f t="shared" si="11"/>
      </c>
      <c r="B171" s="419" t="s">
        <v>2943</v>
      </c>
      <c r="C171" s="423">
        <f>(ALV04)</f>
        <v>0</v>
      </c>
      <c r="D171" s="425" t="s">
        <v>2696</v>
      </c>
      <c r="E171" s="422" t="s">
        <v>2905</v>
      </c>
      <c r="F171" s="423">
        <f>(CON05+CON06+CON15+CON16+CON25+CON26+CON35+CON36)</f>
        <v>0</v>
      </c>
      <c r="G171" s="413">
        <v>170</v>
      </c>
      <c r="H171" s="413">
        <f t="shared" si="8"/>
        <v>0</v>
      </c>
      <c r="I171" s="413">
        <f t="shared" si="9"/>
        <v>0</v>
      </c>
      <c r="J171" s="413">
        <f t="shared" si="10"/>
        <v>0</v>
      </c>
      <c r="K171" s="426" t="s">
        <v>2758</v>
      </c>
      <c r="L171" s="413"/>
    </row>
    <row r="172" spans="1:12" s="426" customFormat="1" ht="12.75">
      <c r="A172" s="413">
        <f t="shared" si="11"/>
      </c>
      <c r="B172" s="419" t="s">
        <v>2944</v>
      </c>
      <c r="C172" s="423">
        <f>(ALV05)</f>
        <v>0</v>
      </c>
      <c r="D172" s="425" t="s">
        <v>2696</v>
      </c>
      <c r="E172" s="422" t="s">
        <v>2945</v>
      </c>
      <c r="F172" s="423">
        <f>(CON07+CON08+CON09+CON17+CON18+CON19)</f>
        <v>0</v>
      </c>
      <c r="G172" s="413">
        <v>171</v>
      </c>
      <c r="H172" s="413">
        <f t="shared" si="8"/>
        <v>0</v>
      </c>
      <c r="I172" s="413">
        <f t="shared" si="9"/>
        <v>0</v>
      </c>
      <c r="J172" s="413">
        <f t="shared" si="10"/>
        <v>0</v>
      </c>
      <c r="K172" s="426" t="s">
        <v>2758</v>
      </c>
      <c r="L172" s="413"/>
    </row>
    <row r="173" spans="1:12" s="426" customFormat="1" ht="12.75">
      <c r="A173" s="413">
        <f t="shared" si="11"/>
      </c>
      <c r="B173" s="419" t="s">
        <v>2946</v>
      </c>
      <c r="C173" s="423">
        <f>(ALV06)</f>
        <v>0</v>
      </c>
      <c r="D173" s="425" t="s">
        <v>2696</v>
      </c>
      <c r="E173" s="422" t="s">
        <v>2947</v>
      </c>
      <c r="F173" s="423">
        <f>(CON27+CON28+CON29+CON37+CON38+CON39)</f>
        <v>0</v>
      </c>
      <c r="G173" s="413">
        <v>172</v>
      </c>
      <c r="H173" s="413">
        <f t="shared" si="8"/>
        <v>0</v>
      </c>
      <c r="I173" s="413">
        <f t="shared" si="9"/>
        <v>0</v>
      </c>
      <c r="J173" s="413">
        <f t="shared" si="10"/>
        <v>0</v>
      </c>
      <c r="K173" s="426" t="s">
        <v>2758</v>
      </c>
      <c r="L173" s="413"/>
    </row>
    <row r="174" spans="1:12" s="426" customFormat="1" ht="12.75">
      <c r="A174" s="413">
        <f t="shared" si="11"/>
      </c>
      <c r="B174" s="419" t="s">
        <v>2948</v>
      </c>
      <c r="C174" s="423">
        <f>(ALV07)</f>
        <v>0</v>
      </c>
      <c r="D174" s="425" t="s">
        <v>2696</v>
      </c>
      <c r="E174" s="422" t="s">
        <v>2773</v>
      </c>
      <c r="F174" s="423">
        <f>(CON10+CON20+CON30+CON40)</f>
        <v>0</v>
      </c>
      <c r="G174" s="413">
        <v>173</v>
      </c>
      <c r="H174" s="413">
        <f t="shared" si="8"/>
        <v>0</v>
      </c>
      <c r="I174" s="413">
        <f t="shared" si="9"/>
        <v>0</v>
      </c>
      <c r="J174" s="413">
        <f t="shared" si="10"/>
        <v>0</v>
      </c>
      <c r="K174" s="426" t="s">
        <v>2758</v>
      </c>
      <c r="L174" s="413"/>
    </row>
    <row r="175" spans="1:12" s="426" customFormat="1" ht="25.5">
      <c r="A175" s="413">
        <f t="shared" si="11"/>
      </c>
      <c r="B175" s="419" t="s">
        <v>2949</v>
      </c>
      <c r="C175" s="423">
        <f>(ALV08)</f>
        <v>0</v>
      </c>
      <c r="D175" s="425" t="s">
        <v>2696</v>
      </c>
      <c r="E175" s="422" t="s">
        <v>2813</v>
      </c>
      <c r="F175" s="423">
        <f>(EMB01+EMB02+EMB03+EMB04+EMB05+EMB06)</f>
        <v>0</v>
      </c>
      <c r="G175" s="413">
        <v>174</v>
      </c>
      <c r="H175" s="413">
        <f t="shared" si="8"/>
        <v>0</v>
      </c>
      <c r="I175" s="413">
        <f t="shared" si="9"/>
        <v>0</v>
      </c>
      <c r="J175" s="413">
        <f t="shared" si="10"/>
        <v>0</v>
      </c>
      <c r="K175" s="426" t="s">
        <v>2758</v>
      </c>
      <c r="L175" s="413"/>
    </row>
    <row r="176" spans="1:12" s="426" customFormat="1" ht="12.75">
      <c r="A176" s="413">
        <f t="shared" si="11"/>
      </c>
      <c r="B176" s="419" t="s">
        <v>2950</v>
      </c>
      <c r="C176" s="423">
        <f>(ALV09)</f>
        <v>0</v>
      </c>
      <c r="D176" s="425" t="s">
        <v>2696</v>
      </c>
      <c r="E176" s="422" t="s">
        <v>2824</v>
      </c>
      <c r="F176" s="423">
        <f>(PUE01+PUE02+PUE03+PUE04)</f>
        <v>0</v>
      </c>
      <c r="G176" s="413">
        <v>175</v>
      </c>
      <c r="H176" s="413">
        <f t="shared" si="8"/>
        <v>0</v>
      </c>
      <c r="I176" s="413">
        <f t="shared" si="9"/>
        <v>0</v>
      </c>
      <c r="J176" s="413">
        <f t="shared" si="10"/>
        <v>0</v>
      </c>
      <c r="K176" s="426" t="s">
        <v>2758</v>
      </c>
      <c r="L176" s="413"/>
    </row>
    <row r="177" spans="1:12" s="426" customFormat="1" ht="12.75">
      <c r="A177" s="413">
        <f t="shared" si="11"/>
      </c>
      <c r="B177" s="419" t="s">
        <v>2951</v>
      </c>
      <c r="C177" s="423">
        <f>(ALV10)</f>
        <v>0</v>
      </c>
      <c r="D177" s="425" t="s">
        <v>2696</v>
      </c>
      <c r="E177" s="422" t="s">
        <v>2952</v>
      </c>
      <c r="F177" s="423">
        <f>(AMI01+AMI02)</f>
        <v>0</v>
      </c>
      <c r="G177" s="413">
        <v>176</v>
      </c>
      <c r="H177" s="413">
        <f t="shared" si="8"/>
        <v>0</v>
      </c>
      <c r="I177" s="413">
        <f t="shared" si="9"/>
        <v>0</v>
      </c>
      <c r="J177" s="413">
        <f t="shared" si="10"/>
        <v>0</v>
      </c>
      <c r="K177" s="426" t="s">
        <v>2758</v>
      </c>
      <c r="L177" s="413"/>
    </row>
    <row r="178" spans="1:12" s="426" customFormat="1" ht="12.75">
      <c r="A178" s="413">
        <f t="shared" si="11"/>
      </c>
      <c r="B178" s="419" t="s">
        <v>2953</v>
      </c>
      <c r="C178" s="423">
        <f>(ALV11)</f>
        <v>0</v>
      </c>
      <c r="D178" s="425" t="s">
        <v>2696</v>
      </c>
      <c r="E178" s="422" t="s">
        <v>2954</v>
      </c>
      <c r="F178" s="423">
        <f>(CIN01+CIN02)</f>
        <v>0</v>
      </c>
      <c r="G178" s="413">
        <v>177</v>
      </c>
      <c r="H178" s="413">
        <f t="shared" si="8"/>
        <v>0</v>
      </c>
      <c r="I178" s="413">
        <f t="shared" si="9"/>
        <v>0</v>
      </c>
      <c r="J178" s="413">
        <f t="shared" si="10"/>
        <v>0</v>
      </c>
      <c r="K178" s="426" t="s">
        <v>2758</v>
      </c>
      <c r="L178" s="413"/>
    </row>
    <row r="179" spans="1:12" s="426" customFormat="1" ht="38.25">
      <c r="A179" s="413">
        <f t="shared" si="11"/>
      </c>
      <c r="B179" s="419" t="s">
        <v>2955</v>
      </c>
      <c r="C179" s="423">
        <f>(UCN01)</f>
        <v>0</v>
      </c>
      <c r="D179" s="425" t="s">
        <v>2696</v>
      </c>
      <c r="E179" s="422" t="s">
        <v>2956</v>
      </c>
      <c r="F179" s="423">
        <f>(CON01+CON02+CON03+CON04+CON11+CON12+CON13+CON14+CON21+CON22+CON23+CON24+CON31+CON32+CON33+CON34)</f>
        <v>0</v>
      </c>
      <c r="G179" s="413">
        <v>178</v>
      </c>
      <c r="H179" s="413">
        <f t="shared" si="8"/>
        <v>0</v>
      </c>
      <c r="I179" s="413">
        <f t="shared" si="9"/>
        <v>0</v>
      </c>
      <c r="J179" s="413">
        <f t="shared" si="10"/>
        <v>0</v>
      </c>
      <c r="K179" s="426" t="s">
        <v>2758</v>
      </c>
      <c r="L179" s="413"/>
    </row>
    <row r="180" spans="1:12" s="426" customFormat="1" ht="25.5">
      <c r="A180" s="413">
        <f t="shared" si="11"/>
      </c>
      <c r="B180" s="419" t="s">
        <v>2957</v>
      </c>
      <c r="C180" s="423">
        <f>(UCN05)</f>
        <v>0</v>
      </c>
      <c r="D180" s="425" t="s">
        <v>2696</v>
      </c>
      <c r="E180" s="422" t="s">
        <v>2905</v>
      </c>
      <c r="F180" s="423">
        <f>(CON05+CON06+CON15+CON16+CON25+CON26+CON35+CON36)</f>
        <v>0</v>
      </c>
      <c r="G180" s="413">
        <v>179</v>
      </c>
      <c r="H180" s="413">
        <f t="shared" si="8"/>
        <v>0</v>
      </c>
      <c r="I180" s="413">
        <f t="shared" si="9"/>
        <v>0</v>
      </c>
      <c r="J180" s="413">
        <f t="shared" si="10"/>
        <v>0</v>
      </c>
      <c r="K180" s="426" t="s">
        <v>2758</v>
      </c>
      <c r="L180" s="413"/>
    </row>
    <row r="181" spans="1:12" s="426" customFormat="1" ht="12.75">
      <c r="A181" s="413">
        <f t="shared" si="11"/>
      </c>
      <c r="B181" s="419" t="s">
        <v>2958</v>
      </c>
      <c r="C181" s="423">
        <f>(UCN02)</f>
        <v>0</v>
      </c>
      <c r="D181" s="425" t="s">
        <v>2696</v>
      </c>
      <c r="E181" s="422" t="s">
        <v>2945</v>
      </c>
      <c r="F181" s="423">
        <f>(CON07+CON08+CON09+CON17+CON18+CON19)</f>
        <v>0</v>
      </c>
      <c r="G181" s="413">
        <v>180</v>
      </c>
      <c r="H181" s="413">
        <f t="shared" si="8"/>
        <v>0</v>
      </c>
      <c r="I181" s="413">
        <f t="shared" si="9"/>
        <v>0</v>
      </c>
      <c r="J181" s="413">
        <f t="shared" si="10"/>
        <v>0</v>
      </c>
      <c r="K181" s="426" t="s">
        <v>2758</v>
      </c>
      <c r="L181" s="413"/>
    </row>
    <row r="182" spans="1:12" s="426" customFormat="1" ht="12.75">
      <c r="A182" s="413">
        <f t="shared" si="11"/>
      </c>
      <c r="B182" s="419" t="s">
        <v>2959</v>
      </c>
      <c r="C182" s="423">
        <f>(UCN03)</f>
        <v>0</v>
      </c>
      <c r="D182" s="425" t="s">
        <v>2696</v>
      </c>
      <c r="E182" s="422" t="s">
        <v>2947</v>
      </c>
      <c r="F182" s="423">
        <f>(CON27+CON28+CON29+CON37+CON38+CON39)</f>
        <v>0</v>
      </c>
      <c r="G182" s="413">
        <v>181</v>
      </c>
      <c r="H182" s="413">
        <f t="shared" si="8"/>
        <v>0</v>
      </c>
      <c r="I182" s="413">
        <f t="shared" si="9"/>
        <v>0</v>
      </c>
      <c r="J182" s="413">
        <f t="shared" si="10"/>
        <v>0</v>
      </c>
      <c r="K182" s="426" t="s">
        <v>2758</v>
      </c>
      <c r="L182" s="413"/>
    </row>
    <row r="183" spans="1:12" s="426" customFormat="1" ht="12.75">
      <c r="A183" s="413">
        <f t="shared" si="11"/>
      </c>
      <c r="B183" s="419" t="s">
        <v>2960</v>
      </c>
      <c r="C183" s="423">
        <f>(UCN04)</f>
        <v>0</v>
      </c>
      <c r="D183" s="425" t="s">
        <v>2696</v>
      </c>
      <c r="E183" s="422" t="s">
        <v>2773</v>
      </c>
      <c r="F183" s="423">
        <f>(CON10+CON20+CON30+CON40)</f>
        <v>0</v>
      </c>
      <c r="G183" s="413">
        <v>182</v>
      </c>
      <c r="H183" s="413">
        <f t="shared" si="8"/>
        <v>0</v>
      </c>
      <c r="I183" s="413">
        <f t="shared" si="9"/>
        <v>0</v>
      </c>
      <c r="J183" s="413">
        <f t="shared" si="10"/>
        <v>0</v>
      </c>
      <c r="K183" s="426" t="s">
        <v>2758</v>
      </c>
      <c r="L183" s="413"/>
    </row>
    <row r="184" spans="1:12" s="426" customFormat="1" ht="12.75" hidden="1">
      <c r="A184" s="413">
        <f t="shared" si="11"/>
      </c>
      <c r="B184" s="419" t="s">
        <v>2961</v>
      </c>
      <c r="C184" s="423"/>
      <c r="D184" s="425" t="s">
        <v>2696</v>
      </c>
      <c r="E184" s="422" t="s">
        <v>2962</v>
      </c>
      <c r="F184" s="423"/>
      <c r="G184" s="413">
        <v>183</v>
      </c>
      <c r="H184" s="413">
        <f t="shared" si="8"/>
        <v>0</v>
      </c>
      <c r="I184" s="413">
        <f t="shared" si="9"/>
        <v>0</v>
      </c>
      <c r="J184" s="413">
        <f t="shared" si="10"/>
        <v>0</v>
      </c>
      <c r="K184" s="426" t="s">
        <v>2758</v>
      </c>
      <c r="L184" s="413"/>
    </row>
    <row r="185" spans="1:12" s="426" customFormat="1" ht="12.75" hidden="1">
      <c r="A185" s="413">
        <f t="shared" si="11"/>
      </c>
      <c r="B185" s="419" t="s">
        <v>2963</v>
      </c>
      <c r="C185" s="423"/>
      <c r="D185" s="425" t="s">
        <v>2696</v>
      </c>
      <c r="E185" s="422" t="s">
        <v>2962</v>
      </c>
      <c r="F185" s="423"/>
      <c r="G185" s="413">
        <v>184</v>
      </c>
      <c r="H185" s="413">
        <f t="shared" si="8"/>
        <v>0</v>
      </c>
      <c r="I185" s="413">
        <f t="shared" si="9"/>
        <v>0</v>
      </c>
      <c r="J185" s="413">
        <f t="shared" si="10"/>
        <v>0</v>
      </c>
      <c r="K185" s="426" t="s">
        <v>2758</v>
      </c>
      <c r="L185" s="413"/>
    </row>
    <row r="186" spans="1:12" s="426" customFormat="1" ht="12.75">
      <c r="A186" s="413">
        <f t="shared" si="11"/>
      </c>
      <c r="B186" s="419" t="s">
        <v>3136</v>
      </c>
      <c r="C186" s="423">
        <f>(REA01)</f>
        <v>0</v>
      </c>
      <c r="D186" s="425" t="s">
        <v>2677</v>
      </c>
      <c r="E186" s="422" t="s">
        <v>3137</v>
      </c>
      <c r="F186" s="423">
        <f>(DET98+DTE05)</f>
        <v>0</v>
      </c>
      <c r="G186" s="413">
        <v>185</v>
      </c>
      <c r="H186" s="413">
        <f t="shared" si="8"/>
        <v>2</v>
      </c>
      <c r="I186" s="413">
        <f t="shared" si="9"/>
        <v>0</v>
      </c>
      <c r="J186" s="413">
        <f t="shared" si="10"/>
        <v>0</v>
      </c>
      <c r="K186" s="426" t="s">
        <v>2758</v>
      </c>
      <c r="L186" s="413"/>
    </row>
    <row r="187" spans="1:12" s="426" customFormat="1" ht="12.75">
      <c r="A187" s="413">
        <f t="shared" si="11"/>
      </c>
      <c r="B187" s="419" t="s">
        <v>2964</v>
      </c>
      <c r="C187" s="423">
        <f>(SBI28+SBI29+SBI36+SBI37)</f>
        <v>0</v>
      </c>
      <c r="D187" s="425" t="s">
        <v>2696</v>
      </c>
      <c r="E187" s="422" t="s">
        <v>2754</v>
      </c>
      <c r="F187" s="423">
        <f aca="true" t="shared" si="12" ref="F187:F194">(CPP06+CPP13)</f>
        <v>0</v>
      </c>
      <c r="G187" s="413">
        <v>186</v>
      </c>
      <c r="H187" s="413">
        <f t="shared" si="8"/>
        <v>0</v>
      </c>
      <c r="I187" s="413">
        <f t="shared" si="9"/>
        <v>0</v>
      </c>
      <c r="J187" s="413">
        <f t="shared" si="10"/>
        <v>0</v>
      </c>
      <c r="K187" s="426" t="s">
        <v>2758</v>
      </c>
      <c r="L187" s="413"/>
    </row>
    <row r="188" spans="1:12" s="426" customFormat="1" ht="12.75">
      <c r="A188" s="413">
        <f t="shared" si="11"/>
      </c>
      <c r="B188" s="419" t="s">
        <v>2965</v>
      </c>
      <c r="C188" s="423">
        <f>(SBI30+SBI31+SBI38+SBI39)</f>
        <v>0</v>
      </c>
      <c r="D188" s="425" t="s">
        <v>2696</v>
      </c>
      <c r="E188" s="422" t="s">
        <v>2754</v>
      </c>
      <c r="F188" s="423">
        <f t="shared" si="12"/>
        <v>0</v>
      </c>
      <c r="G188" s="413">
        <v>187</v>
      </c>
      <c r="H188" s="413">
        <f t="shared" si="8"/>
        <v>0</v>
      </c>
      <c r="I188" s="413">
        <f t="shared" si="9"/>
        <v>0</v>
      </c>
      <c r="J188" s="413">
        <f t="shared" si="10"/>
        <v>0</v>
      </c>
      <c r="K188" s="426" t="s">
        <v>2758</v>
      </c>
      <c r="L188" s="413"/>
    </row>
    <row r="189" spans="1:12" s="426" customFormat="1" ht="12.75">
      <c r="A189" s="413">
        <f t="shared" si="11"/>
      </c>
      <c r="B189" s="419" t="s">
        <v>2966</v>
      </c>
      <c r="C189" s="423">
        <f>(SBI32+SBI33+SBI40+SBI41)</f>
        <v>0</v>
      </c>
      <c r="D189" s="425" t="s">
        <v>2696</v>
      </c>
      <c r="E189" s="422" t="s">
        <v>2754</v>
      </c>
      <c r="F189" s="423">
        <f t="shared" si="12"/>
        <v>0</v>
      </c>
      <c r="G189" s="413">
        <v>188</v>
      </c>
      <c r="H189" s="413">
        <f t="shared" si="8"/>
        <v>0</v>
      </c>
      <c r="I189" s="413">
        <f t="shared" si="9"/>
        <v>0</v>
      </c>
      <c r="J189" s="413">
        <f t="shared" si="10"/>
        <v>0</v>
      </c>
      <c r="K189" s="426" t="s">
        <v>2758</v>
      </c>
      <c r="L189" s="413"/>
    </row>
    <row r="190" spans="1:12" s="426" customFormat="1" ht="12.75">
      <c r="A190" s="413">
        <f t="shared" si="11"/>
      </c>
      <c r="B190" s="419" t="s">
        <v>2967</v>
      </c>
      <c r="C190" s="423">
        <f>(SBI34+SBI35+SBI42+SBI43)</f>
        <v>0</v>
      </c>
      <c r="D190" s="425" t="s">
        <v>2696</v>
      </c>
      <c r="E190" s="422" t="s">
        <v>2754</v>
      </c>
      <c r="F190" s="423">
        <f t="shared" si="12"/>
        <v>0</v>
      </c>
      <c r="G190" s="413">
        <v>189</v>
      </c>
      <c r="H190" s="413">
        <f t="shared" si="8"/>
        <v>0</v>
      </c>
      <c r="I190" s="413">
        <f t="shared" si="9"/>
        <v>0</v>
      </c>
      <c r="J190" s="413">
        <f t="shared" si="10"/>
        <v>0</v>
      </c>
      <c r="K190" s="426" t="s">
        <v>2758</v>
      </c>
      <c r="L190" s="413"/>
    </row>
    <row r="191" spans="1:12" s="426" customFormat="1" ht="12.75">
      <c r="A191" s="413">
        <f t="shared" si="11"/>
      </c>
      <c r="B191" s="419" t="s">
        <v>2968</v>
      </c>
      <c r="C191" s="423">
        <f>(SBI12)</f>
        <v>0</v>
      </c>
      <c r="D191" s="425" t="s">
        <v>2696</v>
      </c>
      <c r="E191" s="422" t="s">
        <v>2754</v>
      </c>
      <c r="F191" s="423">
        <f t="shared" si="12"/>
        <v>0</v>
      </c>
      <c r="G191" s="413">
        <v>190</v>
      </c>
      <c r="H191" s="413">
        <f t="shared" si="8"/>
        <v>0</v>
      </c>
      <c r="I191" s="413">
        <f t="shared" si="9"/>
        <v>0</v>
      </c>
      <c r="J191" s="413">
        <f t="shared" si="10"/>
        <v>0</v>
      </c>
      <c r="L191" s="413"/>
    </row>
    <row r="192" spans="1:12" s="426" customFormat="1" ht="12.75">
      <c r="A192" s="413">
        <f t="shared" si="11"/>
      </c>
      <c r="B192" s="419" t="s">
        <v>2969</v>
      </c>
      <c r="C192" s="423">
        <f>(SBI13)</f>
        <v>0</v>
      </c>
      <c r="D192" s="425" t="s">
        <v>2696</v>
      </c>
      <c r="E192" s="422" t="s">
        <v>2754</v>
      </c>
      <c r="F192" s="423">
        <f t="shared" si="12"/>
        <v>0</v>
      </c>
      <c r="G192" s="413">
        <v>191</v>
      </c>
      <c r="H192" s="413">
        <f t="shared" si="8"/>
        <v>0</v>
      </c>
      <c r="I192" s="413">
        <f t="shared" si="9"/>
        <v>0</v>
      </c>
      <c r="J192" s="413">
        <f t="shared" si="10"/>
        <v>0</v>
      </c>
      <c r="L192" s="413"/>
    </row>
    <row r="193" spans="1:12" s="426" customFormat="1" ht="12.75">
      <c r="A193" s="413">
        <f t="shared" si="11"/>
      </c>
      <c r="B193" s="419" t="s">
        <v>2970</v>
      </c>
      <c r="C193" s="423">
        <f>(SBI14)</f>
        <v>0</v>
      </c>
      <c r="D193" s="425" t="s">
        <v>2696</v>
      </c>
      <c r="E193" s="422" t="s">
        <v>2754</v>
      </c>
      <c r="F193" s="423">
        <f t="shared" si="12"/>
        <v>0</v>
      </c>
      <c r="G193" s="413">
        <v>192</v>
      </c>
      <c r="H193" s="413">
        <f t="shared" si="8"/>
        <v>0</v>
      </c>
      <c r="I193" s="413">
        <f t="shared" si="9"/>
        <v>0</v>
      </c>
      <c r="J193" s="413">
        <f t="shared" si="10"/>
        <v>0</v>
      </c>
      <c r="L193" s="413"/>
    </row>
    <row r="194" spans="1:12" s="426" customFormat="1" ht="12.75">
      <c r="A194" s="413">
        <f t="shared" si="11"/>
      </c>
      <c r="B194" s="419" t="s">
        <v>2971</v>
      </c>
      <c r="C194" s="423">
        <f>(SBI27)</f>
        <v>0</v>
      </c>
      <c r="D194" s="425" t="s">
        <v>2696</v>
      </c>
      <c r="E194" s="422" t="s">
        <v>2754</v>
      </c>
      <c r="F194" s="423">
        <f t="shared" si="12"/>
        <v>0</v>
      </c>
      <c r="G194" s="413">
        <v>193</v>
      </c>
      <c r="H194" s="413">
        <f t="shared" si="8"/>
        <v>0</v>
      </c>
      <c r="I194" s="413">
        <f t="shared" si="9"/>
        <v>0</v>
      </c>
      <c r="J194" s="413">
        <f t="shared" si="10"/>
        <v>0</v>
      </c>
      <c r="L194" s="413"/>
    </row>
    <row r="195" spans="1:12" s="426" customFormat="1" ht="12.75">
      <c r="A195" s="413">
        <f t="shared" si="11"/>
      </c>
      <c r="B195" s="419" t="s">
        <v>2972</v>
      </c>
      <c r="C195" s="423">
        <f>(SBE34)</f>
        <v>0</v>
      </c>
      <c r="D195" s="425" t="s">
        <v>2849</v>
      </c>
      <c r="E195" s="422" t="s">
        <v>2973</v>
      </c>
      <c r="F195" s="423">
        <f>(SBE36)</f>
        <v>0</v>
      </c>
      <c r="G195" s="413">
        <v>194</v>
      </c>
      <c r="H195" s="413">
        <f aca="true" t="shared" si="13" ref="H195:H257">IF(D195="&lt;=",0,(IF(D195="&gt;=",1,2)))</f>
        <v>1</v>
      </c>
      <c r="I195" s="413">
        <f aca="true" t="shared" si="14" ref="I195:I257">IF(H195=2,IF(C195&lt;&gt;F195,1,0),IF(H195=0,IF(C195&gt;F195,1,0),IF(C195&lt;F195,1,0)))</f>
        <v>0</v>
      </c>
      <c r="J195" s="413">
        <f aca="true" t="shared" si="15" ref="J195:J257">IF(I195=1,1,0)</f>
        <v>0</v>
      </c>
      <c r="L195" s="413"/>
    </row>
    <row r="196" spans="1:12" s="426" customFormat="1" ht="12.75">
      <c r="A196" s="413">
        <f t="shared" si="11"/>
      </c>
      <c r="B196" s="419" t="s">
        <v>2974</v>
      </c>
      <c r="C196" s="423">
        <f>(SBE35)</f>
        <v>0</v>
      </c>
      <c r="D196" s="425" t="s">
        <v>2849</v>
      </c>
      <c r="E196" s="422" t="s">
        <v>2975</v>
      </c>
      <c r="F196" s="423">
        <f>(SBE37)</f>
        <v>0</v>
      </c>
      <c r="G196" s="413">
        <v>195</v>
      </c>
      <c r="H196" s="413">
        <f t="shared" si="13"/>
        <v>1</v>
      </c>
      <c r="I196" s="413">
        <f t="shared" si="14"/>
        <v>0</v>
      </c>
      <c r="J196" s="413">
        <f t="shared" si="15"/>
        <v>0</v>
      </c>
      <c r="L196" s="413"/>
    </row>
    <row r="197" spans="1:12" s="426" customFormat="1" ht="12.75">
      <c r="A197" s="413">
        <f t="shared" si="11"/>
      </c>
      <c r="B197" s="419" t="s">
        <v>2976</v>
      </c>
      <c r="C197" s="423">
        <f>(SBE39)</f>
        <v>0</v>
      </c>
      <c r="D197" s="425" t="s">
        <v>2849</v>
      </c>
      <c r="E197" s="422" t="s">
        <v>2977</v>
      </c>
      <c r="F197" s="423">
        <f>(SBE38)</f>
        <v>0</v>
      </c>
      <c r="G197" s="413">
        <v>196</v>
      </c>
      <c r="H197" s="413">
        <f t="shared" si="13"/>
        <v>1</v>
      </c>
      <c r="I197" s="413">
        <f t="shared" si="14"/>
        <v>0</v>
      </c>
      <c r="J197" s="413">
        <f t="shared" si="15"/>
        <v>0</v>
      </c>
      <c r="L197" s="413"/>
    </row>
    <row r="198" spans="1:12" s="426" customFormat="1" ht="12.75">
      <c r="A198" s="413">
        <f t="shared" si="11"/>
      </c>
      <c r="B198" s="419" t="s">
        <v>2976</v>
      </c>
      <c r="C198" s="423">
        <f>(SBE39)</f>
        <v>0</v>
      </c>
      <c r="D198" s="425" t="s">
        <v>2677</v>
      </c>
      <c r="E198" s="422" t="s">
        <v>2978</v>
      </c>
      <c r="F198" s="423">
        <f>(SBE40+SBE41+SBE42)</f>
        <v>0</v>
      </c>
      <c r="G198" s="413">
        <v>197</v>
      </c>
      <c r="H198" s="413">
        <f t="shared" si="13"/>
        <v>2</v>
      </c>
      <c r="I198" s="413">
        <f t="shared" si="14"/>
        <v>0</v>
      </c>
      <c r="J198" s="413">
        <f t="shared" si="15"/>
        <v>0</v>
      </c>
      <c r="L198" s="413"/>
    </row>
    <row r="199" spans="1:12" s="426" customFormat="1" ht="12.75">
      <c r="A199" s="413">
        <f t="shared" si="11"/>
      </c>
      <c r="B199" s="419" t="s">
        <v>2979</v>
      </c>
      <c r="C199" s="423">
        <f>(SBE43)</f>
        <v>0</v>
      </c>
      <c r="D199" s="425" t="s">
        <v>2677</v>
      </c>
      <c r="E199" s="422" t="s">
        <v>2980</v>
      </c>
      <c r="F199" s="423">
        <f>(SBE44+SBE45+SBE46)</f>
        <v>0</v>
      </c>
      <c r="G199" s="413">
        <v>198</v>
      </c>
      <c r="H199" s="413">
        <f t="shared" si="13"/>
        <v>2</v>
      </c>
      <c r="I199" s="413">
        <f t="shared" si="14"/>
        <v>0</v>
      </c>
      <c r="J199" s="413">
        <f t="shared" si="15"/>
        <v>0</v>
      </c>
      <c r="L199" s="413"/>
    </row>
    <row r="200" spans="1:12" s="426" customFormat="1" ht="12.75">
      <c r="A200" s="413">
        <f t="shared" si="11"/>
      </c>
      <c r="B200" s="419" t="s">
        <v>2981</v>
      </c>
      <c r="C200" s="423">
        <f>(PFI01)</f>
        <v>0</v>
      </c>
      <c r="D200" s="425" t="s">
        <v>2696</v>
      </c>
      <c r="E200" s="422" t="s">
        <v>2982</v>
      </c>
      <c r="F200" s="423">
        <f>(PFU01+PFU09)</f>
        <v>0</v>
      </c>
      <c r="G200" s="413">
        <v>199</v>
      </c>
      <c r="H200" s="413">
        <f t="shared" si="13"/>
        <v>0</v>
      </c>
      <c r="I200" s="413">
        <f t="shared" si="14"/>
        <v>0</v>
      </c>
      <c r="J200" s="413">
        <f t="shared" si="15"/>
        <v>0</v>
      </c>
      <c r="K200" s="426" t="s">
        <v>2758</v>
      </c>
      <c r="L200" s="413"/>
    </row>
    <row r="201" spans="1:12" s="426" customFormat="1" ht="12.75">
      <c r="A201" s="413">
        <f t="shared" si="11"/>
      </c>
      <c r="B201" s="419" t="s">
        <v>2983</v>
      </c>
      <c r="C201" s="423">
        <f>(PFI02)</f>
        <v>0</v>
      </c>
      <c r="D201" s="425" t="s">
        <v>2696</v>
      </c>
      <c r="E201" s="422" t="s">
        <v>2984</v>
      </c>
      <c r="F201" s="423">
        <f>(PFU02+PFU10)</f>
        <v>0</v>
      </c>
      <c r="G201" s="413">
        <v>200</v>
      </c>
      <c r="H201" s="413">
        <f t="shared" si="13"/>
        <v>0</v>
      </c>
      <c r="I201" s="413">
        <f t="shared" si="14"/>
        <v>0</v>
      </c>
      <c r="J201" s="413">
        <f t="shared" si="15"/>
        <v>0</v>
      </c>
      <c r="K201" s="426" t="s">
        <v>2758</v>
      </c>
      <c r="L201" s="413"/>
    </row>
    <row r="202" spans="1:12" s="426" customFormat="1" ht="12.75">
      <c r="A202" s="413">
        <f aca="true" t="shared" si="16" ref="A202:A264">IF(J202=1,1,"")</f>
      </c>
      <c r="B202" s="419" t="s">
        <v>2985</v>
      </c>
      <c r="C202" s="423">
        <f>(PFI03)</f>
        <v>0</v>
      </c>
      <c r="D202" s="425" t="s">
        <v>2696</v>
      </c>
      <c r="E202" s="422" t="s">
        <v>2986</v>
      </c>
      <c r="F202" s="423">
        <f>(PFU03+PFU11)</f>
        <v>0</v>
      </c>
      <c r="G202" s="413">
        <v>201</v>
      </c>
      <c r="H202" s="413">
        <f t="shared" si="13"/>
        <v>0</v>
      </c>
      <c r="I202" s="413">
        <f t="shared" si="14"/>
        <v>0</v>
      </c>
      <c r="J202" s="413">
        <f t="shared" si="15"/>
        <v>0</v>
      </c>
      <c r="K202" s="426" t="s">
        <v>2758</v>
      </c>
      <c r="L202" s="413"/>
    </row>
    <row r="203" spans="1:12" s="426" customFormat="1" ht="12.75">
      <c r="A203" s="413">
        <f t="shared" si="16"/>
      </c>
      <c r="B203" s="419" t="s">
        <v>2987</v>
      </c>
      <c r="C203" s="423">
        <f>(PFI04)</f>
        <v>0</v>
      </c>
      <c r="D203" s="425" t="s">
        <v>2696</v>
      </c>
      <c r="E203" s="422" t="s">
        <v>2988</v>
      </c>
      <c r="F203" s="423">
        <f>(PFU04+PFU12)</f>
        <v>0</v>
      </c>
      <c r="G203" s="413">
        <v>202</v>
      </c>
      <c r="H203" s="413">
        <f t="shared" si="13"/>
        <v>0</v>
      </c>
      <c r="I203" s="413">
        <f t="shared" si="14"/>
        <v>0</v>
      </c>
      <c r="J203" s="413">
        <f t="shared" si="15"/>
        <v>0</v>
      </c>
      <c r="K203" s="426" t="s">
        <v>2758</v>
      </c>
      <c r="L203" s="413"/>
    </row>
    <row r="204" spans="1:12" s="426" customFormat="1" ht="12.75">
      <c r="A204" s="413">
        <f t="shared" si="16"/>
      </c>
      <c r="B204" s="419" t="s">
        <v>2989</v>
      </c>
      <c r="C204" s="423">
        <f>(PFI05)</f>
        <v>0</v>
      </c>
      <c r="D204" s="425" t="s">
        <v>2696</v>
      </c>
      <c r="E204" s="422" t="s">
        <v>2990</v>
      </c>
      <c r="F204" s="423">
        <f>(PFU05+PFU13)</f>
        <v>0</v>
      </c>
      <c r="G204" s="413">
        <v>203</v>
      </c>
      <c r="H204" s="413">
        <f t="shared" si="13"/>
        <v>0</v>
      </c>
      <c r="I204" s="413">
        <f t="shared" si="14"/>
        <v>0</v>
      </c>
      <c r="J204" s="413">
        <f t="shared" si="15"/>
        <v>0</v>
      </c>
      <c r="K204" s="426" t="s">
        <v>2758</v>
      </c>
      <c r="L204" s="413"/>
    </row>
    <row r="205" spans="1:12" s="426" customFormat="1" ht="12.75">
      <c r="A205" s="413">
        <f t="shared" si="16"/>
      </c>
      <c r="B205" s="419" t="s">
        <v>2991</v>
      </c>
      <c r="C205" s="423">
        <f>(PFI06)</f>
        <v>0</v>
      </c>
      <c r="D205" s="425" t="s">
        <v>2696</v>
      </c>
      <c r="E205" s="422" t="s">
        <v>2992</v>
      </c>
      <c r="F205" s="423">
        <f>(PFU06+PFU14)</f>
        <v>0</v>
      </c>
      <c r="G205" s="413">
        <v>204</v>
      </c>
      <c r="H205" s="413">
        <f t="shared" si="13"/>
        <v>0</v>
      </c>
      <c r="I205" s="413">
        <f t="shared" si="14"/>
        <v>0</v>
      </c>
      <c r="J205" s="413">
        <f t="shared" si="15"/>
        <v>0</v>
      </c>
      <c r="K205" s="426" t="s">
        <v>2758</v>
      </c>
      <c r="L205" s="413"/>
    </row>
    <row r="206" spans="1:12" s="426" customFormat="1" ht="12.75">
      <c r="A206" s="413">
        <f t="shared" si="16"/>
      </c>
      <c r="B206" s="419" t="s">
        <v>2993</v>
      </c>
      <c r="C206" s="423">
        <f>(PFI09)</f>
        <v>0</v>
      </c>
      <c r="D206" s="425" t="s">
        <v>2696</v>
      </c>
      <c r="E206" s="422" t="s">
        <v>2994</v>
      </c>
      <c r="F206" s="423">
        <f>(PFU21+PFU22)</f>
        <v>0</v>
      </c>
      <c r="G206" s="413">
        <v>205</v>
      </c>
      <c r="H206" s="413">
        <f t="shared" si="13"/>
        <v>0</v>
      </c>
      <c r="I206" s="413">
        <f t="shared" si="14"/>
        <v>0</v>
      </c>
      <c r="J206" s="413">
        <f t="shared" si="15"/>
        <v>0</v>
      </c>
      <c r="K206" s="426" t="s">
        <v>2758</v>
      </c>
      <c r="L206" s="413"/>
    </row>
    <row r="207" spans="1:12" s="426" customFormat="1" ht="12.75">
      <c r="A207" s="413">
        <f t="shared" si="16"/>
      </c>
      <c r="B207" s="419" t="s">
        <v>2995</v>
      </c>
      <c r="C207" s="423">
        <f>(PFI07)</f>
        <v>0</v>
      </c>
      <c r="D207" s="425" t="s">
        <v>2696</v>
      </c>
      <c r="E207" s="422" t="s">
        <v>2996</v>
      </c>
      <c r="F207" s="423">
        <f>(PFU07+PFU15)</f>
        <v>0</v>
      </c>
      <c r="G207" s="413">
        <v>206</v>
      </c>
      <c r="H207" s="413">
        <f t="shared" si="13"/>
        <v>0</v>
      </c>
      <c r="I207" s="413">
        <f t="shared" si="14"/>
        <v>0</v>
      </c>
      <c r="J207" s="413">
        <f t="shared" si="15"/>
        <v>0</v>
      </c>
      <c r="K207" s="426" t="s">
        <v>2758</v>
      </c>
      <c r="L207" s="413"/>
    </row>
    <row r="208" spans="1:12" s="426" customFormat="1" ht="12.75">
      <c r="A208" s="413">
        <f t="shared" si="16"/>
      </c>
      <c r="B208" s="419" t="s">
        <v>2997</v>
      </c>
      <c r="C208" s="423">
        <f>(PFI08)</f>
        <v>0</v>
      </c>
      <c r="D208" s="425" t="s">
        <v>2696</v>
      </c>
      <c r="E208" s="422" t="s">
        <v>2998</v>
      </c>
      <c r="F208" s="423">
        <f>(PFU08+PFU16+PFU17+PFU18+PFU19+PFU20)</f>
        <v>0</v>
      </c>
      <c r="G208" s="413">
        <v>207</v>
      </c>
      <c r="H208" s="413">
        <f t="shared" si="13"/>
        <v>0</v>
      </c>
      <c r="I208" s="413">
        <f t="shared" si="14"/>
        <v>0</v>
      </c>
      <c r="J208" s="413">
        <f t="shared" si="15"/>
        <v>0</v>
      </c>
      <c r="K208" s="426" t="s">
        <v>2758</v>
      </c>
      <c r="L208" s="413"/>
    </row>
    <row r="209" spans="1:12" s="426" customFormat="1" ht="12.75">
      <c r="A209" s="413">
        <f t="shared" si="16"/>
      </c>
      <c r="B209" s="419" t="s">
        <v>2999</v>
      </c>
      <c r="C209" s="423">
        <f>(SPI05)</f>
        <v>0</v>
      </c>
      <c r="D209" s="425" t="s">
        <v>2849</v>
      </c>
      <c r="E209" s="422" t="s">
        <v>3000</v>
      </c>
      <c r="F209" s="423">
        <f>(SPI01)</f>
        <v>0</v>
      </c>
      <c r="G209" s="413">
        <v>208</v>
      </c>
      <c r="H209" s="413">
        <f t="shared" si="13"/>
        <v>1</v>
      </c>
      <c r="I209" s="413">
        <f t="shared" si="14"/>
        <v>0</v>
      </c>
      <c r="J209" s="413">
        <f t="shared" si="15"/>
        <v>0</v>
      </c>
      <c r="L209" s="413"/>
    </row>
    <row r="210" spans="1:12" s="426" customFormat="1" ht="12.75">
      <c r="A210" s="413">
        <f t="shared" si="16"/>
      </c>
      <c r="B210" s="419" t="s">
        <v>3001</v>
      </c>
      <c r="C210" s="423">
        <f>(SPI06)</f>
        <v>0</v>
      </c>
      <c r="D210" s="425" t="s">
        <v>2849</v>
      </c>
      <c r="E210" s="422" t="s">
        <v>3002</v>
      </c>
      <c r="F210" s="423">
        <f>(SPI02)</f>
        <v>0</v>
      </c>
      <c r="G210" s="413">
        <v>209</v>
      </c>
      <c r="H210" s="413">
        <f t="shared" si="13"/>
        <v>1</v>
      </c>
      <c r="I210" s="413">
        <f t="shared" si="14"/>
        <v>0</v>
      </c>
      <c r="J210" s="413">
        <f t="shared" si="15"/>
        <v>0</v>
      </c>
      <c r="L210" s="413"/>
    </row>
    <row r="211" spans="1:12" s="426" customFormat="1" ht="12.75">
      <c r="A211" s="413">
        <f t="shared" si="16"/>
      </c>
      <c r="B211" s="419" t="s">
        <v>3003</v>
      </c>
      <c r="C211" s="423">
        <f>(SPI07)</f>
        <v>0</v>
      </c>
      <c r="D211" s="425" t="s">
        <v>2849</v>
      </c>
      <c r="E211" s="422" t="s">
        <v>3004</v>
      </c>
      <c r="F211" s="423">
        <f>(SPI03)</f>
        <v>0</v>
      </c>
      <c r="G211" s="413">
        <v>210</v>
      </c>
      <c r="H211" s="413">
        <f t="shared" si="13"/>
        <v>1</v>
      </c>
      <c r="I211" s="413">
        <f t="shared" si="14"/>
        <v>0</v>
      </c>
      <c r="J211" s="413">
        <f t="shared" si="15"/>
        <v>0</v>
      </c>
      <c r="L211" s="413"/>
    </row>
    <row r="212" spans="1:12" s="426" customFormat="1" ht="12.75">
      <c r="A212" s="413">
        <f t="shared" si="16"/>
      </c>
      <c r="B212" s="419" t="s">
        <v>3005</v>
      </c>
      <c r="C212" s="423">
        <f>(SPI08)</f>
        <v>0</v>
      </c>
      <c r="D212" s="425" t="s">
        <v>2849</v>
      </c>
      <c r="E212" s="422" t="s">
        <v>3006</v>
      </c>
      <c r="F212" s="423">
        <f>(SPI04)</f>
        <v>0</v>
      </c>
      <c r="G212" s="413">
        <v>211</v>
      </c>
      <c r="H212" s="413">
        <f t="shared" si="13"/>
        <v>1</v>
      </c>
      <c r="I212" s="413">
        <f t="shared" si="14"/>
        <v>0</v>
      </c>
      <c r="J212" s="413">
        <f t="shared" si="15"/>
        <v>0</v>
      </c>
      <c r="L212" s="413"/>
    </row>
    <row r="213" spans="1:12" s="426" customFormat="1" ht="12.75">
      <c r="A213" s="413">
        <f t="shared" si="16"/>
      </c>
      <c r="B213" s="419" t="s">
        <v>3007</v>
      </c>
      <c r="C213" s="423">
        <f>(SPI09)</f>
        <v>0</v>
      </c>
      <c r="D213" s="425" t="s">
        <v>2696</v>
      </c>
      <c r="E213" s="422" t="s">
        <v>2999</v>
      </c>
      <c r="F213" s="423">
        <f>(SPI05)</f>
        <v>0</v>
      </c>
      <c r="G213" s="413">
        <v>212</v>
      </c>
      <c r="H213" s="413">
        <f t="shared" si="13"/>
        <v>0</v>
      </c>
      <c r="I213" s="413">
        <f t="shared" si="14"/>
        <v>0</v>
      </c>
      <c r="J213" s="413">
        <f t="shared" si="15"/>
        <v>0</v>
      </c>
      <c r="L213" s="413"/>
    </row>
    <row r="214" spans="1:12" s="426" customFormat="1" ht="12.75">
      <c r="A214" s="413">
        <f t="shared" si="16"/>
      </c>
      <c r="B214" s="419" t="s">
        <v>3008</v>
      </c>
      <c r="C214" s="423">
        <f>(SPI10)</f>
        <v>0</v>
      </c>
      <c r="D214" s="425" t="s">
        <v>2696</v>
      </c>
      <c r="E214" s="422" t="s">
        <v>3001</v>
      </c>
      <c r="F214" s="423">
        <f>(SPI06)</f>
        <v>0</v>
      </c>
      <c r="G214" s="413">
        <v>213</v>
      </c>
      <c r="H214" s="413">
        <f t="shared" si="13"/>
        <v>0</v>
      </c>
      <c r="I214" s="413">
        <f t="shared" si="14"/>
        <v>0</v>
      </c>
      <c r="J214" s="413">
        <f t="shared" si="15"/>
        <v>0</v>
      </c>
      <c r="L214" s="413"/>
    </row>
    <row r="215" spans="1:12" s="426" customFormat="1" ht="12.75">
      <c r="A215" s="413">
        <f t="shared" si="16"/>
      </c>
      <c r="B215" s="419" t="s">
        <v>3009</v>
      </c>
      <c r="C215" s="423">
        <f>(SPI11)</f>
        <v>0</v>
      </c>
      <c r="D215" s="425" t="s">
        <v>2696</v>
      </c>
      <c r="E215" s="422" t="s">
        <v>3003</v>
      </c>
      <c r="F215" s="423">
        <f>(SPI07)</f>
        <v>0</v>
      </c>
      <c r="G215" s="413">
        <v>214</v>
      </c>
      <c r="H215" s="413">
        <f t="shared" si="13"/>
        <v>0</v>
      </c>
      <c r="I215" s="413">
        <f t="shared" si="14"/>
        <v>0</v>
      </c>
      <c r="J215" s="413">
        <f t="shared" si="15"/>
        <v>0</v>
      </c>
      <c r="L215" s="413"/>
    </row>
    <row r="216" spans="1:12" s="426" customFormat="1" ht="12.75">
      <c r="A216" s="413">
        <f t="shared" si="16"/>
      </c>
      <c r="B216" s="419" t="s">
        <v>3010</v>
      </c>
      <c r="C216" s="423">
        <f>(SPI12)</f>
        <v>0</v>
      </c>
      <c r="D216" s="425" t="s">
        <v>2696</v>
      </c>
      <c r="E216" s="422" t="s">
        <v>3005</v>
      </c>
      <c r="F216" s="423">
        <f>(SPI08)</f>
        <v>0</v>
      </c>
      <c r="G216" s="413">
        <v>215</v>
      </c>
      <c r="H216" s="413">
        <f t="shared" si="13"/>
        <v>0</v>
      </c>
      <c r="I216" s="413">
        <f t="shared" si="14"/>
        <v>0</v>
      </c>
      <c r="J216" s="413">
        <f t="shared" si="15"/>
        <v>0</v>
      </c>
      <c r="L216" s="413"/>
    </row>
    <row r="217" spans="1:12" s="426" customFormat="1" ht="12.75">
      <c r="A217" s="413">
        <f t="shared" si="16"/>
      </c>
      <c r="B217" s="419" t="s">
        <v>3011</v>
      </c>
      <c r="C217" s="423">
        <f>(SPI13)</f>
        <v>0</v>
      </c>
      <c r="D217" s="425" t="s">
        <v>2849</v>
      </c>
      <c r="E217" s="422" t="s">
        <v>3007</v>
      </c>
      <c r="F217" s="423">
        <f>(SPI09)</f>
        <v>0</v>
      </c>
      <c r="G217" s="413">
        <v>216</v>
      </c>
      <c r="H217" s="413">
        <f t="shared" si="13"/>
        <v>1</v>
      </c>
      <c r="I217" s="413">
        <f t="shared" si="14"/>
        <v>0</v>
      </c>
      <c r="J217" s="413">
        <f t="shared" si="15"/>
        <v>0</v>
      </c>
      <c r="L217" s="413"/>
    </row>
    <row r="218" spans="1:12" s="426" customFormat="1" ht="12.75">
      <c r="A218" s="413">
        <f t="shared" si="16"/>
      </c>
      <c r="B218" s="419" t="s">
        <v>3012</v>
      </c>
      <c r="C218" s="423">
        <f>(SPI14)</f>
        <v>0</v>
      </c>
      <c r="D218" s="425" t="s">
        <v>2849</v>
      </c>
      <c r="E218" s="419" t="s">
        <v>3008</v>
      </c>
      <c r="F218" s="423">
        <f>(SPI10)</f>
        <v>0</v>
      </c>
      <c r="G218" s="413">
        <v>217</v>
      </c>
      <c r="H218" s="413">
        <f t="shared" si="13"/>
        <v>1</v>
      </c>
      <c r="I218" s="413">
        <f t="shared" si="14"/>
        <v>0</v>
      </c>
      <c r="J218" s="413">
        <f t="shared" si="15"/>
        <v>0</v>
      </c>
      <c r="L218" s="413"/>
    </row>
    <row r="219" spans="1:12" s="426" customFormat="1" ht="12.75">
      <c r="A219" s="413">
        <f t="shared" si="16"/>
      </c>
      <c r="B219" s="419" t="s">
        <v>3013</v>
      </c>
      <c r="C219" s="423">
        <f>(SPI15)</f>
        <v>0</v>
      </c>
      <c r="D219" s="425" t="s">
        <v>2849</v>
      </c>
      <c r="E219" s="419" t="s">
        <v>3009</v>
      </c>
      <c r="F219" s="423">
        <f>(SPI11)</f>
        <v>0</v>
      </c>
      <c r="G219" s="413">
        <v>218</v>
      </c>
      <c r="H219" s="413">
        <f t="shared" si="13"/>
        <v>1</v>
      </c>
      <c r="I219" s="413">
        <f t="shared" si="14"/>
        <v>0</v>
      </c>
      <c r="J219" s="413">
        <f t="shared" si="15"/>
        <v>0</v>
      </c>
      <c r="L219" s="413"/>
    </row>
    <row r="220" spans="1:12" s="426" customFormat="1" ht="12.75">
      <c r="A220" s="413">
        <f t="shared" si="16"/>
      </c>
      <c r="B220" s="419" t="s">
        <v>3014</v>
      </c>
      <c r="C220" s="423">
        <f>(SPI16)</f>
        <v>0</v>
      </c>
      <c r="D220" s="425" t="s">
        <v>2849</v>
      </c>
      <c r="E220" s="419" t="s">
        <v>3010</v>
      </c>
      <c r="F220" s="423">
        <f>(SPI12)</f>
        <v>0</v>
      </c>
      <c r="G220" s="413">
        <v>219</v>
      </c>
      <c r="H220" s="413">
        <f t="shared" si="13"/>
        <v>1</v>
      </c>
      <c r="I220" s="413">
        <f t="shared" si="14"/>
        <v>0</v>
      </c>
      <c r="J220" s="413">
        <f t="shared" si="15"/>
        <v>0</v>
      </c>
      <c r="L220" s="413"/>
    </row>
    <row r="221" spans="1:12" s="426" customFormat="1" ht="12.75">
      <c r="A221" s="413">
        <f t="shared" si="16"/>
      </c>
      <c r="B221" s="419" t="s">
        <v>3015</v>
      </c>
      <c r="C221" s="423">
        <f>(NIC01)</f>
        <v>0</v>
      </c>
      <c r="D221" s="425" t="s">
        <v>2696</v>
      </c>
      <c r="E221" s="422" t="s">
        <v>3234</v>
      </c>
      <c r="F221" s="423">
        <f>(NPT36+NPT37+NPT38+NPT39+NPT47+NPT48)</f>
        <v>0</v>
      </c>
      <c r="G221" s="413">
        <v>220</v>
      </c>
      <c r="H221" s="413">
        <f t="shared" si="13"/>
        <v>0</v>
      </c>
      <c r="I221" s="413">
        <f t="shared" si="14"/>
        <v>0</v>
      </c>
      <c r="J221" s="413">
        <f t="shared" si="15"/>
        <v>0</v>
      </c>
      <c r="K221" s="426" t="s">
        <v>2758</v>
      </c>
      <c r="L221" s="413"/>
    </row>
    <row r="222" spans="1:12" s="426" customFormat="1" ht="12.75">
      <c r="A222" s="413">
        <f t="shared" si="16"/>
      </c>
      <c r="B222" s="419" t="s">
        <v>3016</v>
      </c>
      <c r="C222" s="423">
        <f>(NIC02)</f>
        <v>0</v>
      </c>
      <c r="D222" s="425" t="s">
        <v>2696</v>
      </c>
      <c r="E222" s="422" t="s">
        <v>3228</v>
      </c>
      <c r="F222" s="423">
        <f>(NPT41+NPT42+NPT43+NPT44+NPT49+NPT50)</f>
        <v>0</v>
      </c>
      <c r="G222" s="413">
        <v>221</v>
      </c>
      <c r="H222" s="413">
        <f t="shared" si="13"/>
        <v>0</v>
      </c>
      <c r="I222" s="413">
        <f t="shared" si="14"/>
        <v>0</v>
      </c>
      <c r="J222" s="413">
        <f t="shared" si="15"/>
        <v>0</v>
      </c>
      <c r="K222" s="426" t="s">
        <v>2758</v>
      </c>
      <c r="L222" s="413"/>
    </row>
    <row r="223" spans="1:12" s="426" customFormat="1" ht="12.75">
      <c r="A223" s="413">
        <f t="shared" si="16"/>
      </c>
      <c r="B223" s="419" t="s">
        <v>3017</v>
      </c>
      <c r="C223" s="423">
        <f>(NIC03)</f>
        <v>0</v>
      </c>
      <c r="D223" s="425" t="s">
        <v>2696</v>
      </c>
      <c r="E223" s="422" t="s">
        <v>3229</v>
      </c>
      <c r="F223" s="423">
        <f>(NPT29+NPT30+NPT31+NPT32+NPT51+NPT52)</f>
        <v>0</v>
      </c>
      <c r="G223" s="413">
        <v>222</v>
      </c>
      <c r="H223" s="413">
        <f t="shared" si="13"/>
        <v>0</v>
      </c>
      <c r="I223" s="413">
        <f t="shared" si="14"/>
        <v>0</v>
      </c>
      <c r="J223" s="413">
        <f t="shared" si="15"/>
        <v>0</v>
      </c>
      <c r="K223" s="426" t="s">
        <v>2758</v>
      </c>
      <c r="L223" s="413"/>
    </row>
    <row r="224" spans="1:12" s="426" customFormat="1" ht="12.75">
      <c r="A224" s="413">
        <f t="shared" si="16"/>
      </c>
      <c r="B224" s="419" t="s">
        <v>3018</v>
      </c>
      <c r="C224" s="423">
        <f>(NIC04)</f>
        <v>0</v>
      </c>
      <c r="D224" s="425" t="s">
        <v>2696</v>
      </c>
      <c r="E224" s="422" t="s">
        <v>3230</v>
      </c>
      <c r="F224" s="423">
        <f>(NPT15+NPT16+NPT17+NPT18+NPT53+NPT54)</f>
        <v>0</v>
      </c>
      <c r="G224" s="413">
        <v>223</v>
      </c>
      <c r="H224" s="413">
        <f t="shared" si="13"/>
        <v>0</v>
      </c>
      <c r="I224" s="413">
        <f t="shared" si="14"/>
        <v>0</v>
      </c>
      <c r="J224" s="413">
        <f t="shared" si="15"/>
        <v>0</v>
      </c>
      <c r="K224" s="426" t="s">
        <v>2758</v>
      </c>
      <c r="L224" s="413"/>
    </row>
    <row r="225" spans="1:12" s="426" customFormat="1" ht="12.75">
      <c r="A225" s="413">
        <f t="shared" si="16"/>
      </c>
      <c r="B225" s="419" t="s">
        <v>3019</v>
      </c>
      <c r="C225" s="423">
        <f>(NIC05)</f>
        <v>0</v>
      </c>
      <c r="D225" s="425" t="s">
        <v>2696</v>
      </c>
      <c r="E225" s="422" t="s">
        <v>3231</v>
      </c>
      <c r="F225" s="423">
        <f>(IMC02+IMC03+IMC06+IMC07)</f>
        <v>0</v>
      </c>
      <c r="G225" s="413">
        <v>224</v>
      </c>
      <c r="H225" s="413">
        <f t="shared" si="13"/>
        <v>0</v>
      </c>
      <c r="I225" s="413">
        <f t="shared" si="14"/>
        <v>0</v>
      </c>
      <c r="J225" s="413">
        <f t="shared" si="15"/>
        <v>0</v>
      </c>
      <c r="K225" s="426" t="s">
        <v>2758</v>
      </c>
      <c r="L225" s="413"/>
    </row>
    <row r="226" spans="1:12" s="426" customFormat="1" ht="13.5" customHeight="1">
      <c r="A226" s="413">
        <f t="shared" si="16"/>
      </c>
      <c r="B226" s="578" t="s">
        <v>3020</v>
      </c>
      <c r="C226" s="579">
        <f>(NPT45)</f>
        <v>0</v>
      </c>
      <c r="D226" s="580" t="s">
        <v>2696</v>
      </c>
      <c r="E226" s="581" t="s">
        <v>3271</v>
      </c>
      <c r="F226" s="423">
        <f>(NPT41+NPT49+NPT50)</f>
        <v>0</v>
      </c>
      <c r="G226" s="413">
        <v>225</v>
      </c>
      <c r="H226" s="413">
        <f t="shared" si="13"/>
        <v>0</v>
      </c>
      <c r="I226" s="413">
        <f t="shared" si="14"/>
        <v>0</v>
      </c>
      <c r="J226" s="413">
        <f t="shared" si="15"/>
        <v>0</v>
      </c>
      <c r="K226" s="426" t="s">
        <v>2758</v>
      </c>
      <c r="L226" s="413"/>
    </row>
    <row r="227" spans="1:12" s="426" customFormat="1" ht="12.75">
      <c r="A227" s="413">
        <f t="shared" si="16"/>
      </c>
      <c r="B227" s="578" t="s">
        <v>3021</v>
      </c>
      <c r="C227" s="579">
        <f>(NPT46)</f>
        <v>0</v>
      </c>
      <c r="D227" s="580" t="s">
        <v>2696</v>
      </c>
      <c r="E227" s="581" t="s">
        <v>3271</v>
      </c>
      <c r="F227" s="423">
        <f>(NPT41+NPT49+NPT50)</f>
        <v>0</v>
      </c>
      <c r="G227" s="413">
        <v>226</v>
      </c>
      <c r="H227" s="413">
        <f t="shared" si="13"/>
        <v>0</v>
      </c>
      <c r="I227" s="413">
        <f t="shared" si="14"/>
        <v>0</v>
      </c>
      <c r="J227" s="413">
        <f t="shared" si="15"/>
        <v>0</v>
      </c>
      <c r="K227" s="426" t="s">
        <v>2758</v>
      </c>
      <c r="L227" s="413"/>
    </row>
    <row r="228" spans="1:12" s="426" customFormat="1" ht="12.75">
      <c r="A228" s="413">
        <f t="shared" si="16"/>
      </c>
      <c r="B228" s="565" t="s">
        <v>3022</v>
      </c>
      <c r="C228" s="566">
        <f>(NPT45+NPT46)</f>
        <v>0</v>
      </c>
      <c r="D228" s="567" t="s">
        <v>2696</v>
      </c>
      <c r="E228" s="568" t="s">
        <v>3023</v>
      </c>
      <c r="F228" s="566">
        <f>(NPT41)</f>
        <v>0</v>
      </c>
      <c r="G228" s="413">
        <v>227</v>
      </c>
      <c r="H228" s="413">
        <f t="shared" si="13"/>
        <v>0</v>
      </c>
      <c r="I228" s="413">
        <f t="shared" si="14"/>
        <v>0</v>
      </c>
      <c r="J228" s="413">
        <f t="shared" si="15"/>
        <v>0</v>
      </c>
      <c r="K228" s="426" t="s">
        <v>2758</v>
      </c>
      <c r="L228" s="413"/>
    </row>
    <row r="229" spans="1:12" s="426" customFormat="1" ht="12.75">
      <c r="A229" s="413">
        <f t="shared" si="16"/>
      </c>
      <c r="B229" s="419" t="s">
        <v>3024</v>
      </c>
      <c r="C229" s="423">
        <f>(NPT33)</f>
        <v>0</v>
      </c>
      <c r="D229" s="425" t="s">
        <v>2696</v>
      </c>
      <c r="E229" s="422" t="s">
        <v>3232</v>
      </c>
      <c r="F229" s="423">
        <f>(NPT29+NPT51+NPT52)</f>
        <v>0</v>
      </c>
      <c r="G229" s="413">
        <v>228</v>
      </c>
      <c r="H229" s="413">
        <f t="shared" si="13"/>
        <v>0</v>
      </c>
      <c r="I229" s="413">
        <f t="shared" si="14"/>
        <v>0</v>
      </c>
      <c r="J229" s="413">
        <f t="shared" si="15"/>
        <v>0</v>
      </c>
      <c r="K229" s="426" t="s">
        <v>2758</v>
      </c>
      <c r="L229" s="413"/>
    </row>
    <row r="230" spans="1:12" s="426" customFormat="1" ht="12.75">
      <c r="A230" s="413">
        <f t="shared" si="16"/>
      </c>
      <c r="B230" s="419" t="s">
        <v>3025</v>
      </c>
      <c r="C230" s="423">
        <f>(NPT34)</f>
        <v>0</v>
      </c>
      <c r="D230" s="425" t="s">
        <v>2696</v>
      </c>
      <c r="E230" s="422" t="s">
        <v>3232</v>
      </c>
      <c r="F230" s="423">
        <f>(NPT29+NPT51+NPT52)</f>
        <v>0</v>
      </c>
      <c r="G230" s="413">
        <v>229</v>
      </c>
      <c r="H230" s="413">
        <f t="shared" si="13"/>
        <v>0</v>
      </c>
      <c r="I230" s="413">
        <f t="shared" si="14"/>
        <v>0</v>
      </c>
      <c r="J230" s="413">
        <f t="shared" si="15"/>
        <v>0</v>
      </c>
      <c r="K230" s="426" t="s">
        <v>2758</v>
      </c>
      <c r="L230" s="413"/>
    </row>
    <row r="231" spans="1:12" s="426" customFormat="1" ht="12.75">
      <c r="A231" s="413">
        <f t="shared" si="16"/>
      </c>
      <c r="B231" s="569" t="s">
        <v>3026</v>
      </c>
      <c r="C231" s="570">
        <f>(NPT33+NPT34)</f>
        <v>0</v>
      </c>
      <c r="D231" s="571" t="s">
        <v>2696</v>
      </c>
      <c r="E231" s="572" t="s">
        <v>3027</v>
      </c>
      <c r="F231" s="570">
        <f>(NPT29)</f>
        <v>0</v>
      </c>
      <c r="G231" s="413">
        <v>230</v>
      </c>
      <c r="H231" s="413">
        <f t="shared" si="13"/>
        <v>0</v>
      </c>
      <c r="I231" s="413">
        <f t="shared" si="14"/>
        <v>0</v>
      </c>
      <c r="J231" s="413">
        <f t="shared" si="15"/>
        <v>0</v>
      </c>
      <c r="K231" s="426" t="s">
        <v>2758</v>
      </c>
      <c r="L231" s="413"/>
    </row>
    <row r="232" spans="1:12" s="426" customFormat="1" ht="12.75">
      <c r="A232" s="413">
        <f t="shared" si="16"/>
      </c>
      <c r="B232" s="419" t="s">
        <v>3028</v>
      </c>
      <c r="C232" s="423">
        <f>(NPT19)</f>
        <v>0</v>
      </c>
      <c r="D232" s="425" t="s">
        <v>2696</v>
      </c>
      <c r="E232" s="422" t="s">
        <v>3233</v>
      </c>
      <c r="F232" s="423">
        <f>(NPT15+NPT53+NPT54)</f>
        <v>0</v>
      </c>
      <c r="G232" s="413">
        <v>231</v>
      </c>
      <c r="H232" s="413">
        <f t="shared" si="13"/>
        <v>0</v>
      </c>
      <c r="I232" s="413">
        <f t="shared" si="14"/>
        <v>0</v>
      </c>
      <c r="J232" s="413">
        <f t="shared" si="15"/>
        <v>0</v>
      </c>
      <c r="K232" s="426" t="s">
        <v>2758</v>
      </c>
      <c r="L232" s="413"/>
    </row>
    <row r="233" spans="1:12" s="426" customFormat="1" ht="12.75">
      <c r="A233" s="413">
        <f t="shared" si="16"/>
      </c>
      <c r="B233" s="419" t="s">
        <v>3029</v>
      </c>
      <c r="C233" s="423">
        <f>(NPT20)</f>
        <v>0</v>
      </c>
      <c r="D233" s="425" t="s">
        <v>2696</v>
      </c>
      <c r="E233" s="422" t="s">
        <v>3233</v>
      </c>
      <c r="F233" s="423">
        <f>(NPT15+NPT53+NPT54)</f>
        <v>0</v>
      </c>
      <c r="G233" s="413">
        <v>232</v>
      </c>
      <c r="H233" s="413">
        <f t="shared" si="13"/>
        <v>0</v>
      </c>
      <c r="I233" s="413">
        <f t="shared" si="14"/>
        <v>0</v>
      </c>
      <c r="J233" s="413">
        <f t="shared" si="15"/>
        <v>0</v>
      </c>
      <c r="K233" s="426" t="s">
        <v>2758</v>
      </c>
      <c r="L233" s="413"/>
    </row>
    <row r="234" spans="1:12" s="426" customFormat="1" ht="12.75">
      <c r="A234" s="413">
        <f t="shared" si="16"/>
      </c>
      <c r="B234" s="565" t="s">
        <v>3030</v>
      </c>
      <c r="C234" s="566">
        <f>(NPT19+NPT20)</f>
        <v>0</v>
      </c>
      <c r="D234" s="567" t="s">
        <v>2696</v>
      </c>
      <c r="E234" s="568" t="s">
        <v>3031</v>
      </c>
      <c r="F234" s="566">
        <f>(NPT15)</f>
        <v>0</v>
      </c>
      <c r="G234" s="413">
        <v>233</v>
      </c>
      <c r="H234" s="413">
        <f t="shared" si="13"/>
        <v>0</v>
      </c>
      <c r="I234" s="413">
        <f t="shared" si="14"/>
        <v>0</v>
      </c>
      <c r="J234" s="413">
        <f t="shared" si="15"/>
        <v>0</v>
      </c>
      <c r="K234" s="426" t="s">
        <v>2758</v>
      </c>
      <c r="L234" s="413"/>
    </row>
    <row r="235" spans="1:12" s="426" customFormat="1" ht="12.75">
      <c r="A235" s="413">
        <f t="shared" si="16"/>
      </c>
      <c r="B235" s="419" t="s">
        <v>3032</v>
      </c>
      <c r="C235" s="423">
        <f>(NTB06)</f>
        <v>0</v>
      </c>
      <c r="D235" s="425" t="s">
        <v>2696</v>
      </c>
      <c r="E235" s="422" t="s">
        <v>3234</v>
      </c>
      <c r="F235" s="423">
        <f>(NPT36+NPT37+NPT38+NPT39+NPT47+NPT48)</f>
        <v>0</v>
      </c>
      <c r="G235" s="413">
        <v>234</v>
      </c>
      <c r="H235" s="413">
        <f t="shared" si="13"/>
        <v>0</v>
      </c>
      <c r="I235" s="413">
        <f t="shared" si="14"/>
        <v>0</v>
      </c>
      <c r="J235" s="413">
        <f t="shared" si="15"/>
        <v>0</v>
      </c>
      <c r="K235" s="426" t="s">
        <v>2758</v>
      </c>
      <c r="L235" s="413"/>
    </row>
    <row r="236" spans="1:12" s="426" customFormat="1" ht="12.75">
      <c r="A236" s="413">
        <f t="shared" si="16"/>
      </c>
      <c r="B236" s="419" t="s">
        <v>3033</v>
      </c>
      <c r="C236" s="423">
        <f>(NTB07)</f>
        <v>0</v>
      </c>
      <c r="D236" s="425" t="s">
        <v>2696</v>
      </c>
      <c r="E236" s="422" t="s">
        <v>3235</v>
      </c>
      <c r="F236" s="423">
        <f>(NPT41+NPT42+NPT43+NPT44+NPT49+NPT50)</f>
        <v>0</v>
      </c>
      <c r="G236" s="413">
        <v>235</v>
      </c>
      <c r="H236" s="413">
        <f t="shared" si="13"/>
        <v>0</v>
      </c>
      <c r="I236" s="413">
        <f t="shared" si="14"/>
        <v>0</v>
      </c>
      <c r="J236" s="413">
        <f t="shared" si="15"/>
        <v>0</v>
      </c>
      <c r="K236" s="426" t="s">
        <v>2758</v>
      </c>
      <c r="L236" s="413"/>
    </row>
    <row r="237" spans="1:12" s="426" customFormat="1" ht="12.75">
      <c r="A237" s="413">
        <f t="shared" si="16"/>
      </c>
      <c r="B237" s="419" t="s">
        <v>3034</v>
      </c>
      <c r="C237" s="423">
        <f>(NTB05)</f>
        <v>0</v>
      </c>
      <c r="D237" s="425" t="s">
        <v>2696</v>
      </c>
      <c r="E237" s="422" t="s">
        <v>3229</v>
      </c>
      <c r="F237" s="423">
        <f>(NPT29+NPT30+NPT31+NPT32+NPT51+NPT52)</f>
        <v>0</v>
      </c>
      <c r="G237" s="413">
        <v>236</v>
      </c>
      <c r="H237" s="413">
        <f t="shared" si="13"/>
        <v>0</v>
      </c>
      <c r="I237" s="413">
        <f t="shared" si="14"/>
        <v>0</v>
      </c>
      <c r="J237" s="413">
        <f t="shared" si="15"/>
        <v>0</v>
      </c>
      <c r="K237" s="426" t="s">
        <v>2758</v>
      </c>
      <c r="L237" s="413"/>
    </row>
    <row r="238" spans="1:12" s="426" customFormat="1" ht="12.75">
      <c r="A238" s="413">
        <f t="shared" si="16"/>
      </c>
      <c r="B238" s="419" t="s">
        <v>3035</v>
      </c>
      <c r="C238" s="423">
        <f>(NTB03)</f>
        <v>0</v>
      </c>
      <c r="D238" s="425" t="s">
        <v>2696</v>
      </c>
      <c r="E238" s="422" t="s">
        <v>3230</v>
      </c>
      <c r="F238" s="423">
        <f>(NPT15+NPT16+NPT17+NPT18+NPT53+NPT54)</f>
        <v>0</v>
      </c>
      <c r="G238" s="413">
        <v>237</v>
      </c>
      <c r="H238" s="413">
        <f t="shared" si="13"/>
        <v>0</v>
      </c>
      <c r="I238" s="413">
        <f t="shared" si="14"/>
        <v>0</v>
      </c>
      <c r="J238" s="413">
        <f t="shared" si="15"/>
        <v>0</v>
      </c>
      <c r="K238" s="426" t="s">
        <v>2758</v>
      </c>
      <c r="L238" s="413"/>
    </row>
    <row r="239" spans="1:12" s="426" customFormat="1" ht="25.5">
      <c r="A239" s="413">
        <f t="shared" si="16"/>
      </c>
      <c r="B239" s="419" t="s">
        <v>3036</v>
      </c>
      <c r="C239" s="423">
        <f>(NMA01+NMA02)</f>
        <v>0</v>
      </c>
      <c r="D239" s="425" t="s">
        <v>2696</v>
      </c>
      <c r="E239" s="422" t="s">
        <v>3236</v>
      </c>
      <c r="F239" s="423">
        <f>(NPT29+NPT30+NPT31+NPT32+NPT41+NPT42+NPT43+NPT44+NPT49+NPT50+NPT51+NPT52)</f>
        <v>0</v>
      </c>
      <c r="G239" s="413">
        <v>238</v>
      </c>
      <c r="H239" s="413">
        <f t="shared" si="13"/>
        <v>0</v>
      </c>
      <c r="I239" s="413">
        <f t="shared" si="14"/>
        <v>0</v>
      </c>
      <c r="J239" s="413">
        <f t="shared" si="15"/>
        <v>0</v>
      </c>
      <c r="K239" s="426" t="s">
        <v>2758</v>
      </c>
      <c r="L239" s="413"/>
    </row>
    <row r="240" spans="1:12" s="426" customFormat="1" ht="12.75">
      <c r="A240" s="413">
        <f t="shared" si="16"/>
      </c>
      <c r="B240" s="419" t="s">
        <v>3037</v>
      </c>
      <c r="C240" s="423">
        <f>(NMA03+NMA04)</f>
        <v>0</v>
      </c>
      <c r="D240" s="425" t="s">
        <v>2696</v>
      </c>
      <c r="E240" s="422" t="s">
        <v>3230</v>
      </c>
      <c r="F240" s="423">
        <f>(NPT15+NPT16+NPT17+NPT18+NPT53+NPT54)</f>
        <v>0</v>
      </c>
      <c r="G240" s="413">
        <v>239</v>
      </c>
      <c r="H240" s="413">
        <f t="shared" si="13"/>
        <v>0</v>
      </c>
      <c r="I240" s="413">
        <f t="shared" si="14"/>
        <v>0</v>
      </c>
      <c r="J240" s="413">
        <f t="shared" si="15"/>
        <v>0</v>
      </c>
      <c r="K240" s="426" t="s">
        <v>2758</v>
      </c>
      <c r="L240" s="413"/>
    </row>
    <row r="241" spans="1:12" s="426" customFormat="1" ht="12.75">
      <c r="A241" s="413">
        <f t="shared" si="16"/>
      </c>
      <c r="B241" s="565" t="s">
        <v>3038</v>
      </c>
      <c r="C241" s="566">
        <f>(NMD03+NMD04)</f>
        <v>0</v>
      </c>
      <c r="D241" s="567" t="s">
        <v>2696</v>
      </c>
      <c r="E241" s="568" t="s">
        <v>3161</v>
      </c>
      <c r="F241" s="566">
        <f>(NPT15+NPT16+NPT17+NPT18)</f>
        <v>0</v>
      </c>
      <c r="G241" s="413">
        <v>240</v>
      </c>
      <c r="H241" s="413">
        <f t="shared" si="13"/>
        <v>0</v>
      </c>
      <c r="I241" s="413">
        <f t="shared" si="14"/>
        <v>0</v>
      </c>
      <c r="J241" s="413">
        <f t="shared" si="15"/>
        <v>0</v>
      </c>
      <c r="K241" s="426" t="s">
        <v>2758</v>
      </c>
      <c r="L241" s="413"/>
    </row>
    <row r="242" spans="1:12" s="426" customFormat="1" ht="12.75">
      <c r="A242" s="413">
        <f t="shared" si="16"/>
      </c>
      <c r="B242" s="419" t="s">
        <v>3039</v>
      </c>
      <c r="C242" s="423">
        <f>(MBL03)</f>
        <v>0</v>
      </c>
      <c r="D242" s="425" t="s">
        <v>2849</v>
      </c>
      <c r="E242" s="422" t="s">
        <v>3040</v>
      </c>
      <c r="F242" s="423">
        <f>(MBL01)</f>
        <v>0</v>
      </c>
      <c r="G242" s="413">
        <v>241</v>
      </c>
      <c r="H242" s="413">
        <f t="shared" si="13"/>
        <v>1</v>
      </c>
      <c r="I242" s="413">
        <f t="shared" si="14"/>
        <v>0</v>
      </c>
      <c r="J242" s="413">
        <f t="shared" si="15"/>
        <v>0</v>
      </c>
      <c r="L242" s="413"/>
    </row>
    <row r="243" spans="1:12" s="426" customFormat="1" ht="12.75">
      <c r="A243" s="413">
        <f t="shared" si="16"/>
      </c>
      <c r="B243" s="419" t="s">
        <v>3041</v>
      </c>
      <c r="C243" s="423">
        <f>(ZOB12)</f>
        <v>0</v>
      </c>
      <c r="D243" s="425" t="s">
        <v>2677</v>
      </c>
      <c r="E243" s="422" t="s">
        <v>3144</v>
      </c>
      <c r="F243" s="423">
        <f>(ZOB07+ZOB08+ZOB09+ZOB20)</f>
        <v>0</v>
      </c>
      <c r="G243" s="413">
        <v>242</v>
      </c>
      <c r="H243" s="413">
        <f t="shared" si="13"/>
        <v>2</v>
      </c>
      <c r="I243" s="413">
        <f t="shared" si="14"/>
        <v>0</v>
      </c>
      <c r="J243" s="413">
        <f t="shared" si="15"/>
        <v>0</v>
      </c>
      <c r="L243" s="413"/>
    </row>
    <row r="244" spans="1:12" s="426" customFormat="1" ht="12.75">
      <c r="A244" s="413">
        <f t="shared" si="16"/>
      </c>
      <c r="B244" s="419" t="s">
        <v>3042</v>
      </c>
      <c r="C244" s="423">
        <f>(GAP10)</f>
        <v>0</v>
      </c>
      <c r="D244" s="425" t="s">
        <v>2677</v>
      </c>
      <c r="E244" s="422" t="s">
        <v>3043</v>
      </c>
      <c r="F244" s="423">
        <f>(GAP14+GAP15+GAP16)</f>
        <v>0</v>
      </c>
      <c r="G244" s="413">
        <v>243</v>
      </c>
      <c r="H244" s="413">
        <f t="shared" si="13"/>
        <v>2</v>
      </c>
      <c r="I244" s="413">
        <f t="shared" si="14"/>
        <v>0</v>
      </c>
      <c r="J244" s="413">
        <f t="shared" si="15"/>
        <v>0</v>
      </c>
      <c r="L244" s="413"/>
    </row>
    <row r="245" spans="1:12" s="426" customFormat="1" ht="12.75">
      <c r="A245" s="413">
        <f t="shared" si="16"/>
      </c>
      <c r="B245" s="419" t="s">
        <v>3044</v>
      </c>
      <c r="C245" s="423">
        <f>(GAP11)</f>
        <v>0</v>
      </c>
      <c r="D245" s="425" t="s">
        <v>2849</v>
      </c>
      <c r="E245" s="422" t="s">
        <v>3042</v>
      </c>
      <c r="F245" s="423">
        <f>(GAP10)</f>
        <v>0</v>
      </c>
      <c r="G245" s="413">
        <v>244</v>
      </c>
      <c r="H245" s="413">
        <f t="shared" si="13"/>
        <v>1</v>
      </c>
      <c r="I245" s="413">
        <f t="shared" si="14"/>
        <v>0</v>
      </c>
      <c r="J245" s="413">
        <f t="shared" si="15"/>
        <v>0</v>
      </c>
      <c r="L245" s="413"/>
    </row>
    <row r="246" spans="1:12" s="426" customFormat="1" ht="12.75">
      <c r="A246" s="413">
        <f t="shared" si="16"/>
      </c>
      <c r="B246" s="419" t="s">
        <v>3044</v>
      </c>
      <c r="C246" s="423">
        <f>(GAP11)</f>
        <v>0</v>
      </c>
      <c r="D246" s="425" t="s">
        <v>2677</v>
      </c>
      <c r="E246" s="422" t="s">
        <v>3045</v>
      </c>
      <c r="F246" s="423">
        <f>(GAP17+GAP18+GAP19+GAP20)</f>
        <v>0</v>
      </c>
      <c r="G246" s="413">
        <v>245</v>
      </c>
      <c r="H246" s="413">
        <f t="shared" si="13"/>
        <v>2</v>
      </c>
      <c r="I246" s="413">
        <f t="shared" si="14"/>
        <v>0</v>
      </c>
      <c r="J246" s="413">
        <f t="shared" si="15"/>
        <v>0</v>
      </c>
      <c r="L246" s="413"/>
    </row>
    <row r="247" spans="1:12" s="426" customFormat="1" ht="12.75">
      <c r="A247" s="413">
        <f t="shared" si="16"/>
      </c>
      <c r="B247" s="419" t="s">
        <v>3046</v>
      </c>
      <c r="C247" s="423">
        <f>(GAP13)</f>
        <v>0</v>
      </c>
      <c r="D247" s="425" t="s">
        <v>2849</v>
      </c>
      <c r="E247" s="422" t="s">
        <v>3047</v>
      </c>
      <c r="F247" s="423">
        <f>(GAP12)</f>
        <v>0</v>
      </c>
      <c r="G247" s="413">
        <v>246</v>
      </c>
      <c r="H247" s="413">
        <f t="shared" si="13"/>
        <v>1</v>
      </c>
      <c r="I247" s="413">
        <f t="shared" si="14"/>
        <v>0</v>
      </c>
      <c r="J247" s="413">
        <f t="shared" si="15"/>
        <v>0</v>
      </c>
      <c r="L247" s="413"/>
    </row>
    <row r="248" spans="1:12" s="426" customFormat="1" ht="12.75">
      <c r="A248" s="413">
        <f t="shared" si="16"/>
      </c>
      <c r="B248" s="419" t="s">
        <v>3048</v>
      </c>
      <c r="C248" s="423">
        <f>(ATP01)</f>
        <v>0</v>
      </c>
      <c r="D248" s="425" t="s">
        <v>2696</v>
      </c>
      <c r="E248" s="422" t="s">
        <v>3049</v>
      </c>
      <c r="F248" s="423">
        <f>(PAR01+PAR02+PAR03+PAR04)</f>
        <v>0</v>
      </c>
      <c r="G248" s="413">
        <v>247</v>
      </c>
      <c r="H248" s="413">
        <f t="shared" si="13"/>
        <v>0</v>
      </c>
      <c r="I248" s="413">
        <f t="shared" si="14"/>
        <v>0</v>
      </c>
      <c r="J248" s="413">
        <f t="shared" si="15"/>
        <v>0</v>
      </c>
      <c r="L248" s="413"/>
    </row>
    <row r="249" spans="1:12" s="426" customFormat="1" ht="12.75">
      <c r="A249" s="413">
        <f t="shared" si="16"/>
      </c>
      <c r="B249" s="419" t="s">
        <v>3050</v>
      </c>
      <c r="C249" s="423">
        <f>(ATP02)</f>
        <v>0</v>
      </c>
      <c r="D249" s="425" t="s">
        <v>2696</v>
      </c>
      <c r="E249" s="422" t="s">
        <v>3049</v>
      </c>
      <c r="F249" s="423">
        <f>(PAR01+PAR02+PAR03+PAR04)</f>
        <v>0</v>
      </c>
      <c r="G249" s="413">
        <v>248</v>
      </c>
      <c r="H249" s="413">
        <f t="shared" si="13"/>
        <v>0</v>
      </c>
      <c r="I249" s="413">
        <f t="shared" si="14"/>
        <v>0</v>
      </c>
      <c r="J249" s="413">
        <f t="shared" si="15"/>
        <v>0</v>
      </c>
      <c r="L249" s="413"/>
    </row>
    <row r="250" spans="1:12" s="426" customFormat="1" ht="12.75">
      <c r="A250" s="413">
        <f t="shared" si="16"/>
      </c>
      <c r="B250" s="419" t="s">
        <v>3051</v>
      </c>
      <c r="C250" s="423">
        <f>(ATP03)</f>
        <v>0</v>
      </c>
      <c r="D250" s="425" t="s">
        <v>2696</v>
      </c>
      <c r="E250" s="422" t="s">
        <v>3049</v>
      </c>
      <c r="F250" s="423">
        <f>(PAR01+PAR02+PAR03+PAR04)</f>
        <v>0</v>
      </c>
      <c r="G250" s="413">
        <v>249</v>
      </c>
      <c r="H250" s="413">
        <f t="shared" si="13"/>
        <v>0</v>
      </c>
      <c r="I250" s="413">
        <f t="shared" si="14"/>
        <v>0</v>
      </c>
      <c r="J250" s="413">
        <f t="shared" si="15"/>
        <v>0</v>
      </c>
      <c r="L250" s="413"/>
    </row>
    <row r="251" spans="1:12" s="426" customFormat="1" ht="12.75">
      <c r="A251" s="413">
        <f t="shared" si="16"/>
      </c>
      <c r="B251" s="419" t="s">
        <v>3052</v>
      </c>
      <c r="C251" s="423">
        <f>(NAC01+NAC02+NAC03+NAC04+NAC09+NAC10)</f>
        <v>0</v>
      </c>
      <c r="D251" s="425" t="s">
        <v>2849</v>
      </c>
      <c r="E251" s="422" t="s">
        <v>3049</v>
      </c>
      <c r="F251" s="423">
        <f>(PAR01+PAR02+PAR03+PAR04)</f>
        <v>0</v>
      </c>
      <c r="G251" s="413">
        <v>250</v>
      </c>
      <c r="H251" s="413">
        <f t="shared" si="13"/>
        <v>1</v>
      </c>
      <c r="I251" s="413">
        <f t="shared" si="14"/>
        <v>0</v>
      </c>
      <c r="J251" s="413">
        <f t="shared" si="15"/>
        <v>0</v>
      </c>
      <c r="L251" s="413"/>
    </row>
    <row r="252" spans="1:12" s="426" customFormat="1" ht="12.75">
      <c r="A252" s="413">
        <f t="shared" si="16"/>
      </c>
      <c r="B252" s="419" t="s">
        <v>3053</v>
      </c>
      <c r="C252" s="423">
        <f>(NAC12)</f>
        <v>0</v>
      </c>
      <c r="D252" s="425" t="s">
        <v>2696</v>
      </c>
      <c r="E252" s="422" t="s">
        <v>3054</v>
      </c>
      <c r="F252" s="423">
        <f>(NAC01+NAC02+NAC03+NAC04)</f>
        <v>0</v>
      </c>
      <c r="G252" s="413">
        <v>251</v>
      </c>
      <c r="H252" s="413">
        <f t="shared" si="13"/>
        <v>0</v>
      </c>
      <c r="I252" s="413">
        <f t="shared" si="14"/>
        <v>0</v>
      </c>
      <c r="J252" s="413">
        <f t="shared" si="15"/>
        <v>0</v>
      </c>
      <c r="L252" s="413"/>
    </row>
    <row r="253" spans="1:12" s="426" customFormat="1" ht="12.75">
      <c r="A253" s="413">
        <f t="shared" si="16"/>
      </c>
      <c r="B253" s="419" t="s">
        <v>3055</v>
      </c>
      <c r="C253" s="423">
        <f>(RNL05)</f>
        <v>0</v>
      </c>
      <c r="D253" s="425" t="s">
        <v>2696</v>
      </c>
      <c r="E253" s="422" t="s">
        <v>3056</v>
      </c>
      <c r="F253" s="423">
        <f>(RNL04)</f>
        <v>0</v>
      </c>
      <c r="G253" s="413">
        <v>252</v>
      </c>
      <c r="H253" s="413">
        <f t="shared" si="13"/>
        <v>0</v>
      </c>
      <c r="I253" s="413">
        <f t="shared" si="14"/>
        <v>0</v>
      </c>
      <c r="J253" s="413">
        <f t="shared" si="15"/>
        <v>0</v>
      </c>
      <c r="L253" s="413"/>
    </row>
    <row r="254" spans="1:12" s="426" customFormat="1" ht="12.75">
      <c r="A254" s="413">
        <f t="shared" si="16"/>
      </c>
      <c r="B254" s="419" t="s">
        <v>3057</v>
      </c>
      <c r="C254" s="423">
        <f>(PFP01+PFP02+PFP03)</f>
        <v>0</v>
      </c>
      <c r="D254" s="425" t="s">
        <v>2696</v>
      </c>
      <c r="E254" s="422" t="s">
        <v>3058</v>
      </c>
      <c r="F254" s="423">
        <f>(PAR01+PAR03)</f>
        <v>0</v>
      </c>
      <c r="G254" s="413">
        <v>253</v>
      </c>
      <c r="H254" s="413">
        <f t="shared" si="13"/>
        <v>0</v>
      </c>
      <c r="I254" s="413">
        <f t="shared" si="14"/>
        <v>0</v>
      </c>
      <c r="J254" s="413">
        <f t="shared" si="15"/>
        <v>0</v>
      </c>
      <c r="L254" s="413"/>
    </row>
    <row r="255" spans="1:12" s="426" customFormat="1" ht="12.75">
      <c r="A255" s="413">
        <f t="shared" si="16"/>
      </c>
      <c r="B255" s="578" t="s">
        <v>3059</v>
      </c>
      <c r="C255" s="579">
        <f>(PFP04+PFP05+PFP06)</f>
        <v>0</v>
      </c>
      <c r="D255" s="580" t="s">
        <v>2696</v>
      </c>
      <c r="E255" s="581" t="s">
        <v>3272</v>
      </c>
      <c r="F255" s="423">
        <f>(PAR07+PAR08+PAR09)</f>
        <v>0</v>
      </c>
      <c r="G255" s="413">
        <v>254</v>
      </c>
      <c r="H255" s="413">
        <f t="shared" si="13"/>
        <v>0</v>
      </c>
      <c r="I255" s="413">
        <f t="shared" si="14"/>
        <v>0</v>
      </c>
      <c r="J255" s="413">
        <f t="shared" si="15"/>
        <v>0</v>
      </c>
      <c r="L255" s="413"/>
    </row>
    <row r="256" spans="1:12" s="426" customFormat="1" ht="12.75">
      <c r="A256" s="413">
        <f t="shared" si="16"/>
      </c>
      <c r="B256" s="419" t="s">
        <v>3060</v>
      </c>
      <c r="C256" s="423">
        <f>(PFP07+PFP08+PFP09)</f>
        <v>0</v>
      </c>
      <c r="D256" s="425" t="s">
        <v>2696</v>
      </c>
      <c r="E256" s="422" t="s">
        <v>3061</v>
      </c>
      <c r="F256" s="423">
        <f>(PAR02+PAR04)</f>
        <v>0</v>
      </c>
      <c r="G256" s="413">
        <v>255</v>
      </c>
      <c r="H256" s="413">
        <f t="shared" si="13"/>
        <v>0</v>
      </c>
      <c r="I256" s="413">
        <f t="shared" si="14"/>
        <v>0</v>
      </c>
      <c r="J256" s="413">
        <f t="shared" si="15"/>
        <v>0</v>
      </c>
      <c r="L256" s="413"/>
    </row>
    <row r="257" spans="1:12" s="426" customFormat="1" ht="12.75">
      <c r="A257" s="413">
        <f t="shared" si="16"/>
      </c>
      <c r="B257" s="578" t="s">
        <v>3062</v>
      </c>
      <c r="C257" s="579">
        <f>(PFP10+PFP11+PFP12)</f>
        <v>0</v>
      </c>
      <c r="D257" s="580" t="s">
        <v>2696</v>
      </c>
      <c r="E257" s="581" t="s">
        <v>3273</v>
      </c>
      <c r="F257" s="423">
        <f>(PAR10+PAR11+PAR12)</f>
        <v>0</v>
      </c>
      <c r="G257" s="413">
        <v>256</v>
      </c>
      <c r="H257" s="413">
        <f t="shared" si="13"/>
        <v>0</v>
      </c>
      <c r="I257" s="413">
        <f t="shared" si="14"/>
        <v>0</v>
      </c>
      <c r="J257" s="413">
        <f t="shared" si="15"/>
        <v>0</v>
      </c>
      <c r="L257" s="413"/>
    </row>
    <row r="258" spans="1:12" s="426" customFormat="1" ht="12.75">
      <c r="A258" s="413">
        <f t="shared" si="16"/>
      </c>
      <c r="B258" s="419" t="s">
        <v>3063</v>
      </c>
      <c r="C258" s="423">
        <f>(VEA04)</f>
        <v>0</v>
      </c>
      <c r="D258" s="425" t="s">
        <v>2696</v>
      </c>
      <c r="E258" s="422" t="s">
        <v>3064</v>
      </c>
      <c r="F258" s="423">
        <f>(VEA01+VEA02+VEA03)</f>
        <v>0</v>
      </c>
      <c r="G258" s="413">
        <v>257</v>
      </c>
      <c r="H258" s="413">
        <f aca="true" t="shared" si="17" ref="H258:H321">IF(D258="&lt;=",0,(IF(D258="&gt;=",1,2)))</f>
        <v>0</v>
      </c>
      <c r="I258" s="413">
        <f aca="true" t="shared" si="18" ref="I258:I309">IF(H258=2,IF(C258&lt;&gt;F258,1,0),IF(H258=0,IF(C258&gt;F258,1,0),IF(C258&lt;F258,1,0)))</f>
        <v>0</v>
      </c>
      <c r="J258" s="413">
        <f aca="true" t="shared" si="19" ref="J258:J321">IF(I258=1,1,0)</f>
        <v>0</v>
      </c>
      <c r="L258" s="413"/>
    </row>
    <row r="259" spans="1:12" s="426" customFormat="1" ht="12.75">
      <c r="A259" s="413">
        <f t="shared" si="16"/>
      </c>
      <c r="B259" s="419" t="s">
        <v>3065</v>
      </c>
      <c r="C259" s="423">
        <f>(ZOR15)</f>
        <v>0</v>
      </c>
      <c r="D259" s="425" t="s">
        <v>2849</v>
      </c>
      <c r="E259" s="422" t="s">
        <v>3066</v>
      </c>
      <c r="F259" s="423">
        <f>(ZOR14)</f>
        <v>0</v>
      </c>
      <c r="G259" s="413">
        <v>258</v>
      </c>
      <c r="H259" s="413">
        <f t="shared" si="17"/>
        <v>1</v>
      </c>
      <c r="I259" s="413">
        <f t="shared" si="18"/>
        <v>0</v>
      </c>
      <c r="J259" s="413">
        <f t="shared" si="19"/>
        <v>0</v>
      </c>
      <c r="L259" s="413"/>
    </row>
    <row r="260" spans="1:12" s="426" customFormat="1" ht="12.75">
      <c r="A260" s="413">
        <f t="shared" si="16"/>
      </c>
      <c r="B260" s="419" t="s">
        <v>3067</v>
      </c>
      <c r="C260" s="423">
        <f>(PBJ10+PBJ11)</f>
        <v>0</v>
      </c>
      <c r="D260" s="425" t="s">
        <v>2677</v>
      </c>
      <c r="E260" s="422" t="s">
        <v>3068</v>
      </c>
      <c r="F260" s="423">
        <f>(PBJ12+PBJ13)</f>
        <v>0</v>
      </c>
      <c r="G260" s="413">
        <v>259</v>
      </c>
      <c r="H260" s="413">
        <f t="shared" si="17"/>
        <v>2</v>
      </c>
      <c r="I260" s="413">
        <f t="shared" si="18"/>
        <v>0</v>
      </c>
      <c r="J260" s="413">
        <f t="shared" si="19"/>
        <v>0</v>
      </c>
      <c r="L260" s="413"/>
    </row>
    <row r="261" spans="1:12" s="426" customFormat="1" ht="12.75">
      <c r="A261" s="413">
        <f t="shared" si="16"/>
      </c>
      <c r="B261" s="419" t="s">
        <v>3069</v>
      </c>
      <c r="C261" s="423">
        <f>(PBJ06)</f>
        <v>0</v>
      </c>
      <c r="D261" s="425" t="s">
        <v>2849</v>
      </c>
      <c r="E261" s="422" t="s">
        <v>3070</v>
      </c>
      <c r="F261" s="423">
        <f>(PBJ01+PBJ02)</f>
        <v>0</v>
      </c>
      <c r="G261" s="413">
        <v>260</v>
      </c>
      <c r="H261" s="413">
        <f t="shared" si="17"/>
        <v>1</v>
      </c>
      <c r="I261" s="413">
        <f t="shared" si="18"/>
        <v>0</v>
      </c>
      <c r="J261" s="413">
        <f t="shared" si="19"/>
        <v>0</v>
      </c>
      <c r="L261" s="413"/>
    </row>
    <row r="262" spans="1:12" s="426" customFormat="1" ht="12.75">
      <c r="A262" s="413">
        <f t="shared" si="16"/>
      </c>
      <c r="B262" s="419" t="s">
        <v>3071</v>
      </c>
      <c r="C262" s="423">
        <f>(SES13)</f>
        <v>0</v>
      </c>
      <c r="D262" s="425" t="s">
        <v>2849</v>
      </c>
      <c r="E262" s="422" t="s">
        <v>3072</v>
      </c>
      <c r="F262" s="423">
        <f>(SES12)</f>
        <v>0</v>
      </c>
      <c r="G262" s="413">
        <v>261</v>
      </c>
      <c r="H262" s="413">
        <f t="shared" si="17"/>
        <v>1</v>
      </c>
      <c r="I262" s="413">
        <f t="shared" si="18"/>
        <v>0</v>
      </c>
      <c r="J262" s="413">
        <f t="shared" si="19"/>
        <v>0</v>
      </c>
      <c r="L262" s="413"/>
    </row>
    <row r="263" spans="1:12" s="426" customFormat="1" ht="12.75">
      <c r="A263" s="413">
        <f t="shared" si="16"/>
      </c>
      <c r="B263" s="419" t="s">
        <v>3073</v>
      </c>
      <c r="C263" s="423">
        <f>(LAB01)</f>
        <v>0</v>
      </c>
      <c r="D263" s="425" t="s">
        <v>2849</v>
      </c>
      <c r="E263" s="422" t="s">
        <v>3074</v>
      </c>
      <c r="F263" s="423">
        <f>(LAB02)</f>
        <v>0</v>
      </c>
      <c r="G263" s="413">
        <v>262</v>
      </c>
      <c r="H263" s="413">
        <f t="shared" si="17"/>
        <v>1</v>
      </c>
      <c r="I263" s="413">
        <f t="shared" si="18"/>
        <v>0</v>
      </c>
      <c r="J263" s="413">
        <f t="shared" si="19"/>
        <v>0</v>
      </c>
      <c r="L263" s="413"/>
    </row>
    <row r="264" spans="1:12" s="426" customFormat="1" ht="12.75">
      <c r="A264" s="413">
        <f t="shared" si="16"/>
      </c>
      <c r="B264" s="419" t="s">
        <v>3075</v>
      </c>
      <c r="C264" s="423">
        <f>(LRX01)</f>
        <v>0</v>
      </c>
      <c r="D264" s="425" t="s">
        <v>2849</v>
      </c>
      <c r="E264" s="422" t="s">
        <v>3076</v>
      </c>
      <c r="F264" s="423">
        <f>(LRX02)</f>
        <v>0</v>
      </c>
      <c r="G264" s="413">
        <v>263</v>
      </c>
      <c r="H264" s="413">
        <f t="shared" si="17"/>
        <v>1</v>
      </c>
      <c r="I264" s="413">
        <f t="shared" si="18"/>
        <v>0</v>
      </c>
      <c r="J264" s="413">
        <f t="shared" si="19"/>
        <v>0</v>
      </c>
      <c r="L264" s="413"/>
    </row>
    <row r="265" spans="1:12" s="426" customFormat="1" ht="12.75">
      <c r="A265" s="413">
        <f aca="true" t="shared" si="20" ref="A265:A309">IF(J265=1,1,"")</f>
      </c>
      <c r="B265" s="419" t="s">
        <v>3077</v>
      </c>
      <c r="C265" s="423">
        <f>(LAP01)</f>
        <v>0</v>
      </c>
      <c r="D265" s="425" t="s">
        <v>2849</v>
      </c>
      <c r="E265" s="422" t="s">
        <v>3078</v>
      </c>
      <c r="F265" s="423">
        <f>(LAP02)</f>
        <v>0</v>
      </c>
      <c r="G265" s="413">
        <v>264</v>
      </c>
      <c r="H265" s="413">
        <f t="shared" si="17"/>
        <v>1</v>
      </c>
      <c r="I265" s="413">
        <f t="shared" si="18"/>
        <v>0</v>
      </c>
      <c r="J265" s="413">
        <f t="shared" si="19"/>
        <v>0</v>
      </c>
      <c r="L265" s="413"/>
    </row>
    <row r="266" spans="1:12" s="426" customFormat="1" ht="12.75">
      <c r="A266" s="413">
        <f t="shared" si="20"/>
      </c>
      <c r="B266" s="419" t="s">
        <v>3079</v>
      </c>
      <c r="C266" s="423">
        <f>(LOE01)</f>
        <v>0</v>
      </c>
      <c r="D266" s="425" t="s">
        <v>2849</v>
      </c>
      <c r="E266" s="422" t="s">
        <v>3080</v>
      </c>
      <c r="F266" s="423">
        <f>(LOE02)</f>
        <v>0</v>
      </c>
      <c r="G266" s="413">
        <v>265</v>
      </c>
      <c r="H266" s="413">
        <f t="shared" si="17"/>
        <v>1</v>
      </c>
      <c r="I266" s="413">
        <f t="shared" si="18"/>
        <v>0</v>
      </c>
      <c r="J266" s="413">
        <f t="shared" si="19"/>
        <v>0</v>
      </c>
      <c r="L266" s="413"/>
    </row>
    <row r="267" spans="1:12" s="426" customFormat="1" ht="12.75" customHeight="1">
      <c r="A267" s="413">
        <f t="shared" si="20"/>
      </c>
      <c r="B267" s="419" t="s">
        <v>3081</v>
      </c>
      <c r="C267" s="423">
        <f>(LEN01)</f>
        <v>0</v>
      </c>
      <c r="D267" s="425" t="s">
        <v>2849</v>
      </c>
      <c r="E267" s="422" t="s">
        <v>3082</v>
      </c>
      <c r="F267" s="423">
        <f>(LEN02)</f>
        <v>0</v>
      </c>
      <c r="G267" s="413">
        <v>266</v>
      </c>
      <c r="H267" s="413">
        <f t="shared" si="17"/>
        <v>1</v>
      </c>
      <c r="I267" s="413">
        <f t="shared" si="18"/>
        <v>0</v>
      </c>
      <c r="J267" s="413">
        <f t="shared" si="19"/>
        <v>0</v>
      </c>
      <c r="L267" s="413"/>
    </row>
    <row r="268" spans="1:12" s="426" customFormat="1" ht="12.75">
      <c r="A268" s="413">
        <f t="shared" si="20"/>
      </c>
      <c r="B268" s="419" t="s">
        <v>3083</v>
      </c>
      <c r="C268" s="423">
        <f>(LUS01)</f>
        <v>0</v>
      </c>
      <c r="D268" s="425" t="s">
        <v>2849</v>
      </c>
      <c r="E268" s="422" t="s">
        <v>3084</v>
      </c>
      <c r="F268" s="423">
        <f>(LUS02)</f>
        <v>0</v>
      </c>
      <c r="G268" s="413">
        <v>267</v>
      </c>
      <c r="H268" s="413">
        <f t="shared" si="17"/>
        <v>1</v>
      </c>
      <c r="I268" s="413">
        <f t="shared" si="18"/>
        <v>0</v>
      </c>
      <c r="J268" s="413">
        <f t="shared" si="19"/>
        <v>0</v>
      </c>
      <c r="L268" s="413"/>
    </row>
    <row r="269" spans="1:12" s="426" customFormat="1" ht="12.75">
      <c r="A269" s="413">
        <f t="shared" si="20"/>
      </c>
      <c r="B269" s="419" t="s">
        <v>3085</v>
      </c>
      <c r="C269" s="423">
        <f>(LTC01)</f>
        <v>0</v>
      </c>
      <c r="D269" s="425" t="s">
        <v>2849</v>
      </c>
      <c r="E269" s="422" t="s">
        <v>3086</v>
      </c>
      <c r="F269" s="423">
        <f>(LTC02)</f>
        <v>0</v>
      </c>
      <c r="G269" s="413">
        <v>268</v>
      </c>
      <c r="H269" s="413">
        <f t="shared" si="17"/>
        <v>1</v>
      </c>
      <c r="I269" s="413">
        <f t="shared" si="18"/>
        <v>0</v>
      </c>
      <c r="J269" s="413">
        <f t="shared" si="19"/>
        <v>0</v>
      </c>
      <c r="L269" s="413"/>
    </row>
    <row r="270" spans="1:12" s="426" customFormat="1" ht="12.75">
      <c r="A270" s="413">
        <f t="shared" si="20"/>
      </c>
      <c r="B270" s="419" t="s">
        <v>3087</v>
      </c>
      <c r="C270" s="423">
        <f>(PAE02)</f>
        <v>0</v>
      </c>
      <c r="D270" s="425" t="s">
        <v>2696</v>
      </c>
      <c r="E270" s="422" t="s">
        <v>3088</v>
      </c>
      <c r="F270" s="423">
        <f>(PAE01)</f>
        <v>0</v>
      </c>
      <c r="G270" s="413">
        <v>269</v>
      </c>
      <c r="H270" s="413">
        <f t="shared" si="17"/>
        <v>0</v>
      </c>
      <c r="I270" s="413">
        <f t="shared" si="18"/>
        <v>0</v>
      </c>
      <c r="J270" s="413">
        <f t="shared" si="19"/>
        <v>0</v>
      </c>
      <c r="L270" s="413"/>
    </row>
    <row r="271" spans="1:12" s="426" customFormat="1" ht="12.75">
      <c r="A271" s="413">
        <f t="shared" si="20"/>
      </c>
      <c r="B271" s="419" t="s">
        <v>3089</v>
      </c>
      <c r="C271" s="423">
        <f>(HUE02)</f>
        <v>0</v>
      </c>
      <c r="D271" s="425" t="s">
        <v>2849</v>
      </c>
      <c r="E271" s="422" t="s">
        <v>3090</v>
      </c>
      <c r="F271" s="423">
        <f>(HUE03)</f>
        <v>0</v>
      </c>
      <c r="G271" s="413">
        <v>270</v>
      </c>
      <c r="H271" s="413">
        <f t="shared" si="17"/>
        <v>1</v>
      </c>
      <c r="I271" s="413">
        <f t="shared" si="18"/>
        <v>0</v>
      </c>
      <c r="J271" s="413">
        <f t="shared" si="19"/>
        <v>0</v>
      </c>
      <c r="L271" s="413"/>
    </row>
    <row r="272" spans="1:12" s="426" customFormat="1" ht="12.75">
      <c r="A272" s="413">
        <f t="shared" si="20"/>
      </c>
      <c r="B272" s="419" t="s">
        <v>3091</v>
      </c>
      <c r="C272" s="423">
        <f>(HUE05)</f>
        <v>0</v>
      </c>
      <c r="D272" s="425" t="s">
        <v>2849</v>
      </c>
      <c r="E272" s="422" t="s">
        <v>3089</v>
      </c>
      <c r="F272" s="423">
        <f>(HUE02)</f>
        <v>0</v>
      </c>
      <c r="G272" s="413">
        <v>271</v>
      </c>
      <c r="H272" s="413">
        <f t="shared" si="17"/>
        <v>1</v>
      </c>
      <c r="I272" s="413">
        <f t="shared" si="18"/>
        <v>0</v>
      </c>
      <c r="J272" s="413">
        <f t="shared" si="19"/>
        <v>0</v>
      </c>
      <c r="L272" s="413"/>
    </row>
    <row r="273" spans="1:12" s="426" customFormat="1" ht="12.75">
      <c r="A273" s="413">
        <f t="shared" si="20"/>
      </c>
      <c r="B273" s="419" t="s">
        <v>3092</v>
      </c>
      <c r="C273" s="423">
        <f>(HUE06)</f>
        <v>0</v>
      </c>
      <c r="D273" s="425" t="s">
        <v>2849</v>
      </c>
      <c r="E273" s="422" t="s">
        <v>3090</v>
      </c>
      <c r="F273" s="423">
        <f>(HUE03)</f>
        <v>0</v>
      </c>
      <c r="G273" s="413">
        <v>272</v>
      </c>
      <c r="H273" s="413">
        <f t="shared" si="17"/>
        <v>1</v>
      </c>
      <c r="I273" s="413">
        <f t="shared" si="18"/>
        <v>0</v>
      </c>
      <c r="J273" s="413">
        <f t="shared" si="19"/>
        <v>0</v>
      </c>
      <c r="L273" s="413"/>
    </row>
    <row r="274" spans="1:12" s="426" customFormat="1" ht="12.75">
      <c r="A274" s="413">
        <f t="shared" si="20"/>
      </c>
      <c r="B274" s="419" t="s">
        <v>3092</v>
      </c>
      <c r="C274" s="423">
        <f>(HUE06)</f>
        <v>0</v>
      </c>
      <c r="D274" s="425" t="s">
        <v>2696</v>
      </c>
      <c r="E274" s="422" t="s">
        <v>3091</v>
      </c>
      <c r="F274" s="423">
        <f>(HUE05)</f>
        <v>0</v>
      </c>
      <c r="G274" s="413">
        <v>273</v>
      </c>
      <c r="H274" s="413">
        <f t="shared" si="17"/>
        <v>0</v>
      </c>
      <c r="I274" s="413">
        <f t="shared" si="18"/>
        <v>0</v>
      </c>
      <c r="J274" s="413">
        <f t="shared" si="19"/>
        <v>0</v>
      </c>
      <c r="L274" s="413"/>
    </row>
    <row r="275" spans="1:12" s="426" customFormat="1" ht="12.75">
      <c r="A275" s="413">
        <f t="shared" si="20"/>
      </c>
      <c r="B275" s="419" t="s">
        <v>3093</v>
      </c>
      <c r="C275" s="423">
        <f>(FUN01)</f>
        <v>0</v>
      </c>
      <c r="D275" s="425" t="s">
        <v>2696</v>
      </c>
      <c r="E275" s="422" t="s">
        <v>3094</v>
      </c>
      <c r="F275" s="423">
        <f>(FUN02)</f>
        <v>0</v>
      </c>
      <c r="G275" s="413">
        <v>274</v>
      </c>
      <c r="H275" s="413">
        <f t="shared" si="17"/>
        <v>0</v>
      </c>
      <c r="I275" s="413">
        <f t="shared" si="18"/>
        <v>0</v>
      </c>
      <c r="J275" s="413">
        <f t="shared" si="19"/>
        <v>0</v>
      </c>
      <c r="L275" s="413"/>
    </row>
    <row r="276" spans="1:12" s="426" customFormat="1" ht="12.75">
      <c r="A276" s="413">
        <f t="shared" si="20"/>
      </c>
      <c r="B276" s="419" t="s">
        <v>3094</v>
      </c>
      <c r="C276" s="423">
        <f>(FUN02)</f>
        <v>0</v>
      </c>
      <c r="D276" s="425" t="s">
        <v>2849</v>
      </c>
      <c r="E276" s="422" t="s">
        <v>3095</v>
      </c>
      <c r="F276" s="423">
        <f>(FUN03)</f>
        <v>0</v>
      </c>
      <c r="G276" s="413">
        <v>275</v>
      </c>
      <c r="H276" s="413">
        <f t="shared" si="17"/>
        <v>1</v>
      </c>
      <c r="I276" s="413">
        <f t="shared" si="18"/>
        <v>0</v>
      </c>
      <c r="J276" s="413">
        <f t="shared" si="19"/>
        <v>0</v>
      </c>
      <c r="L276" s="413"/>
    </row>
    <row r="277" spans="1:12" s="426" customFormat="1" ht="12.75">
      <c r="A277" s="413">
        <f t="shared" si="20"/>
      </c>
      <c r="B277" s="419" t="s">
        <v>3096</v>
      </c>
      <c r="C277" s="423">
        <f>(FUN04)</f>
        <v>0</v>
      </c>
      <c r="D277" s="425" t="s">
        <v>2696</v>
      </c>
      <c r="E277" s="422" t="s">
        <v>3094</v>
      </c>
      <c r="F277" s="423">
        <f>(FUN02)</f>
        <v>0</v>
      </c>
      <c r="G277" s="413">
        <v>276</v>
      </c>
      <c r="H277" s="413">
        <f t="shared" si="17"/>
        <v>0</v>
      </c>
      <c r="I277" s="413">
        <f t="shared" si="18"/>
        <v>0</v>
      </c>
      <c r="J277" s="413">
        <f t="shared" si="19"/>
        <v>0</v>
      </c>
      <c r="L277" s="413"/>
    </row>
    <row r="278" spans="1:12" s="426" customFormat="1" ht="12.75">
      <c r="A278" s="413">
        <f t="shared" si="20"/>
      </c>
      <c r="B278" s="419" t="s">
        <v>3097</v>
      </c>
      <c r="C278" s="423">
        <f>(FUN05)</f>
        <v>0</v>
      </c>
      <c r="D278" s="425" t="s">
        <v>2696</v>
      </c>
      <c r="E278" s="422" t="s">
        <v>3098</v>
      </c>
      <c r="F278" s="423">
        <f>(FUN06)</f>
        <v>0</v>
      </c>
      <c r="G278" s="413">
        <v>277</v>
      </c>
      <c r="H278" s="413">
        <f t="shared" si="17"/>
        <v>0</v>
      </c>
      <c r="I278" s="413">
        <f t="shared" si="18"/>
        <v>0</v>
      </c>
      <c r="J278" s="413">
        <f t="shared" si="19"/>
        <v>0</v>
      </c>
      <c r="L278" s="413"/>
    </row>
    <row r="279" spans="1:12" s="426" customFormat="1" ht="12.75">
      <c r="A279" s="413">
        <f t="shared" si="20"/>
      </c>
      <c r="B279" s="419" t="s">
        <v>3098</v>
      </c>
      <c r="C279" s="423">
        <f>(FUN06)</f>
        <v>0</v>
      </c>
      <c r="D279" s="425" t="s">
        <v>2849</v>
      </c>
      <c r="E279" s="422" t="s">
        <v>3099</v>
      </c>
      <c r="F279" s="423">
        <f>(FUN07)</f>
        <v>0</v>
      </c>
      <c r="G279" s="413">
        <v>278</v>
      </c>
      <c r="H279" s="413">
        <f t="shared" si="17"/>
        <v>1</v>
      </c>
      <c r="I279" s="413">
        <f t="shared" si="18"/>
        <v>0</v>
      </c>
      <c r="J279" s="413">
        <f t="shared" si="19"/>
        <v>0</v>
      </c>
      <c r="L279" s="413"/>
    </row>
    <row r="280" spans="1:12" s="426" customFormat="1" ht="12.75">
      <c r="A280" s="413">
        <f t="shared" si="20"/>
      </c>
      <c r="B280" s="419" t="s">
        <v>3100</v>
      </c>
      <c r="C280" s="423">
        <f>(FUN08)</f>
        <v>0</v>
      </c>
      <c r="D280" s="425" t="s">
        <v>2696</v>
      </c>
      <c r="E280" s="422" t="s">
        <v>3098</v>
      </c>
      <c r="F280" s="423">
        <f>(FUN06)</f>
        <v>0</v>
      </c>
      <c r="G280" s="413">
        <v>279</v>
      </c>
      <c r="H280" s="413">
        <f t="shared" si="17"/>
        <v>0</v>
      </c>
      <c r="I280" s="413">
        <f t="shared" si="18"/>
        <v>0</v>
      </c>
      <c r="J280" s="413">
        <f t="shared" si="19"/>
        <v>0</v>
      </c>
      <c r="L280" s="413"/>
    </row>
    <row r="281" spans="1:12" s="426" customFormat="1" ht="12.75">
      <c r="A281" s="413">
        <f t="shared" si="20"/>
      </c>
      <c r="B281" s="419" t="s">
        <v>3101</v>
      </c>
      <c r="C281" s="423">
        <f>(FUN09)</f>
        <v>0</v>
      </c>
      <c r="D281" s="425" t="s">
        <v>2696</v>
      </c>
      <c r="E281" s="422" t="s">
        <v>3102</v>
      </c>
      <c r="F281" s="423">
        <f>(FUN03+FUN07)</f>
        <v>0</v>
      </c>
      <c r="G281" s="413">
        <v>280</v>
      </c>
      <c r="H281" s="413">
        <f t="shared" si="17"/>
        <v>0</v>
      </c>
      <c r="I281" s="413">
        <f t="shared" si="18"/>
        <v>0</v>
      </c>
      <c r="J281" s="413">
        <f t="shared" si="19"/>
        <v>0</v>
      </c>
      <c r="L281" s="413"/>
    </row>
    <row r="282" spans="1:12" s="426" customFormat="1" ht="12.75">
      <c r="A282" s="413">
        <f t="shared" si="20"/>
      </c>
      <c r="B282" s="419" t="s">
        <v>3103</v>
      </c>
      <c r="C282" s="423">
        <f>(FUN11)</f>
        <v>0</v>
      </c>
      <c r="D282" s="425" t="s">
        <v>2696</v>
      </c>
      <c r="E282" s="422" t="s">
        <v>3104</v>
      </c>
      <c r="F282" s="423">
        <f>(FUN04+FUN08)</f>
        <v>0</v>
      </c>
      <c r="G282" s="413">
        <v>281</v>
      </c>
      <c r="H282" s="413">
        <f t="shared" si="17"/>
        <v>0</v>
      </c>
      <c r="I282" s="413">
        <f t="shared" si="18"/>
        <v>0</v>
      </c>
      <c r="J282" s="413">
        <f t="shared" si="19"/>
        <v>0</v>
      </c>
      <c r="L282" s="413"/>
    </row>
    <row r="283" spans="1:12" s="426" customFormat="1" ht="12.75">
      <c r="A283" s="413">
        <f t="shared" si="20"/>
      </c>
      <c r="B283" s="419" t="s">
        <v>3105</v>
      </c>
      <c r="C283" s="423">
        <f>(FUN12)</f>
        <v>0</v>
      </c>
      <c r="D283" s="425" t="s">
        <v>2696</v>
      </c>
      <c r="E283" s="422" t="s">
        <v>3102</v>
      </c>
      <c r="F283" s="423">
        <f>(FUN03+FUN07)</f>
        <v>0</v>
      </c>
      <c r="G283" s="413">
        <v>282</v>
      </c>
      <c r="H283" s="413">
        <f t="shared" si="17"/>
        <v>0</v>
      </c>
      <c r="I283" s="413">
        <f t="shared" si="18"/>
        <v>0</v>
      </c>
      <c r="J283" s="413">
        <f t="shared" si="19"/>
        <v>0</v>
      </c>
      <c r="L283" s="413"/>
    </row>
    <row r="284" spans="1:12" s="426" customFormat="1" ht="12.75">
      <c r="A284" s="413">
        <f t="shared" si="20"/>
      </c>
      <c r="B284" s="419" t="s">
        <v>3106</v>
      </c>
      <c r="C284" s="423">
        <f>(FUN25+FUN26+FUN27+FUN28)</f>
        <v>0</v>
      </c>
      <c r="D284" s="425" t="s">
        <v>2677</v>
      </c>
      <c r="E284" s="422" t="s">
        <v>3107</v>
      </c>
      <c r="F284" s="423">
        <f>(FUN23+FUN24)</f>
        <v>0</v>
      </c>
      <c r="G284" s="413">
        <v>283</v>
      </c>
      <c r="H284" s="413">
        <f t="shared" si="17"/>
        <v>2</v>
      </c>
      <c r="I284" s="413">
        <f t="shared" si="18"/>
        <v>0</v>
      </c>
      <c r="J284" s="413">
        <f t="shared" si="19"/>
        <v>0</v>
      </c>
      <c r="L284" s="413"/>
    </row>
    <row r="285" spans="1:12" s="426" customFormat="1" ht="12.75">
      <c r="A285" s="413">
        <f t="shared" si="20"/>
      </c>
      <c r="B285" s="419" t="s">
        <v>3108</v>
      </c>
      <c r="C285" s="423">
        <f>(FUN29)</f>
        <v>0</v>
      </c>
      <c r="D285" s="425" t="s">
        <v>2696</v>
      </c>
      <c r="E285" s="422" t="s">
        <v>3109</v>
      </c>
      <c r="F285" s="423">
        <f>(FUN26+FUN27+FUN28)</f>
        <v>0</v>
      </c>
      <c r="G285" s="413">
        <v>284</v>
      </c>
      <c r="H285" s="413">
        <f t="shared" si="17"/>
        <v>0</v>
      </c>
      <c r="I285" s="413">
        <f t="shared" si="18"/>
        <v>0</v>
      </c>
      <c r="J285" s="413">
        <f t="shared" si="19"/>
        <v>0</v>
      </c>
      <c r="L285" s="413"/>
    </row>
    <row r="286" spans="1:12" s="426" customFormat="1" ht="12.75">
      <c r="A286" s="413">
        <f t="shared" si="20"/>
      </c>
      <c r="B286" s="419" t="s">
        <v>3110</v>
      </c>
      <c r="C286" s="423">
        <f>(FUN30)</f>
        <v>0</v>
      </c>
      <c r="D286" s="425" t="s">
        <v>2696</v>
      </c>
      <c r="E286" s="422" t="s">
        <v>3111</v>
      </c>
      <c r="F286" s="423">
        <f>(FUN25)</f>
        <v>0</v>
      </c>
      <c r="G286" s="413">
        <v>285</v>
      </c>
      <c r="H286" s="413">
        <f t="shared" si="17"/>
        <v>0</v>
      </c>
      <c r="I286" s="413">
        <f t="shared" si="18"/>
        <v>0</v>
      </c>
      <c r="J286" s="413">
        <f t="shared" si="19"/>
        <v>0</v>
      </c>
      <c r="L286" s="413"/>
    </row>
    <row r="287" spans="1:12" s="426" customFormat="1" ht="12.75">
      <c r="A287" s="413">
        <f t="shared" si="20"/>
      </c>
      <c r="B287" s="419" t="s">
        <v>3112</v>
      </c>
      <c r="C287" s="423">
        <f>(FUE01+FUE02+FUE03)</f>
        <v>0</v>
      </c>
      <c r="D287" s="425" t="s">
        <v>2677</v>
      </c>
      <c r="E287" s="422" t="s">
        <v>3113</v>
      </c>
      <c r="F287" s="423">
        <f>(FUE04+FUE05)</f>
        <v>0</v>
      </c>
      <c r="G287" s="413">
        <v>286</v>
      </c>
      <c r="H287" s="413">
        <f t="shared" si="17"/>
        <v>2</v>
      </c>
      <c r="I287" s="413">
        <f t="shared" si="18"/>
        <v>0</v>
      </c>
      <c r="J287" s="413">
        <f t="shared" si="19"/>
        <v>0</v>
      </c>
      <c r="L287" s="413"/>
    </row>
    <row r="288" spans="1:12" s="426" customFormat="1" ht="12.75">
      <c r="A288" s="413">
        <f t="shared" si="20"/>
      </c>
      <c r="B288" s="419" t="s">
        <v>3113</v>
      </c>
      <c r="C288" s="423">
        <f>(FUE04+FUE05)</f>
        <v>0</v>
      </c>
      <c r="D288" s="425" t="s">
        <v>2696</v>
      </c>
      <c r="E288" s="422" t="s">
        <v>3114</v>
      </c>
      <c r="F288" s="423">
        <f>(FUE09)</f>
        <v>0</v>
      </c>
      <c r="G288" s="413">
        <v>287</v>
      </c>
      <c r="H288" s="413">
        <f t="shared" si="17"/>
        <v>0</v>
      </c>
      <c r="I288" s="413">
        <f t="shared" si="18"/>
        <v>0</v>
      </c>
      <c r="J288" s="413">
        <f t="shared" si="19"/>
        <v>0</v>
      </c>
      <c r="L288" s="413"/>
    </row>
    <row r="289" spans="1:12" s="426" customFormat="1" ht="12.75">
      <c r="A289" s="413">
        <f t="shared" si="20"/>
      </c>
      <c r="B289" s="419" t="s">
        <v>3115</v>
      </c>
      <c r="C289" s="423">
        <f>(FUE08)</f>
        <v>0</v>
      </c>
      <c r="D289" s="425" t="s">
        <v>2696</v>
      </c>
      <c r="E289" s="419" t="s">
        <v>3116</v>
      </c>
      <c r="F289" s="423">
        <f>(FUE10)</f>
        <v>0</v>
      </c>
      <c r="G289" s="413">
        <v>288</v>
      </c>
      <c r="H289" s="413">
        <f t="shared" si="17"/>
        <v>0</v>
      </c>
      <c r="I289" s="413">
        <f t="shared" si="18"/>
        <v>0</v>
      </c>
      <c r="J289" s="413">
        <f t="shared" si="19"/>
        <v>0</v>
      </c>
      <c r="L289" s="413"/>
    </row>
    <row r="290" spans="1:12" s="426" customFormat="1" ht="12.75">
      <c r="A290" s="413">
        <f t="shared" si="20"/>
      </c>
      <c r="B290" s="419" t="s">
        <v>3117</v>
      </c>
      <c r="C290" s="423">
        <f>(FUE24+FUE25)</f>
        <v>0</v>
      </c>
      <c r="D290" s="425" t="s">
        <v>2849</v>
      </c>
      <c r="E290" s="419" t="s">
        <v>3145</v>
      </c>
      <c r="F290" s="423">
        <f>(FUE18+FUE19)</f>
        <v>0</v>
      </c>
      <c r="G290" s="413">
        <v>289</v>
      </c>
      <c r="H290" s="413">
        <f t="shared" si="17"/>
        <v>1</v>
      </c>
      <c r="I290" s="413">
        <f t="shared" si="18"/>
        <v>0</v>
      </c>
      <c r="J290" s="413">
        <f t="shared" si="19"/>
        <v>0</v>
      </c>
      <c r="L290" s="413"/>
    </row>
    <row r="291" spans="1:12" s="426" customFormat="1" ht="12.75">
      <c r="A291" s="413">
        <f t="shared" si="20"/>
      </c>
      <c r="B291" s="419" t="s">
        <v>3118</v>
      </c>
      <c r="C291" s="423">
        <f>(FUE26+FUE27)</f>
        <v>0</v>
      </c>
      <c r="D291" s="425" t="s">
        <v>2849</v>
      </c>
      <c r="E291" s="419" t="s">
        <v>3119</v>
      </c>
      <c r="F291" s="423">
        <f>(FUE07)</f>
        <v>0</v>
      </c>
      <c r="G291" s="413">
        <v>290</v>
      </c>
      <c r="H291" s="413">
        <f t="shared" si="17"/>
        <v>1</v>
      </c>
      <c r="I291" s="413">
        <f t="shared" si="18"/>
        <v>0</v>
      </c>
      <c r="J291" s="413">
        <f t="shared" si="19"/>
        <v>0</v>
      </c>
      <c r="L291" s="413"/>
    </row>
    <row r="292" spans="1:12" s="426" customFormat="1" ht="12.75">
      <c r="A292" s="413">
        <f t="shared" si="20"/>
      </c>
      <c r="B292" s="419" t="s">
        <v>3120</v>
      </c>
      <c r="C292" s="423">
        <f>(FUI03)</f>
        <v>0</v>
      </c>
      <c r="D292" s="425" t="s">
        <v>2696</v>
      </c>
      <c r="E292" s="419" t="s">
        <v>3114</v>
      </c>
      <c r="F292" s="423">
        <f>(FUE09)</f>
        <v>0</v>
      </c>
      <c r="G292" s="413">
        <v>291</v>
      </c>
      <c r="H292" s="413">
        <f t="shared" si="17"/>
        <v>0</v>
      </c>
      <c r="I292" s="413">
        <f t="shared" si="18"/>
        <v>0</v>
      </c>
      <c r="J292" s="413">
        <f t="shared" si="19"/>
        <v>0</v>
      </c>
      <c r="L292" s="413"/>
    </row>
    <row r="293" spans="1:12" s="426" customFormat="1" ht="12.75">
      <c r="A293" s="413">
        <f t="shared" si="20"/>
      </c>
      <c r="B293" s="419" t="s">
        <v>3121</v>
      </c>
      <c r="C293" s="423">
        <f>(FUP26)</f>
        <v>0</v>
      </c>
      <c r="D293" s="425" t="s">
        <v>2696</v>
      </c>
      <c r="E293" s="419" t="s">
        <v>3122</v>
      </c>
      <c r="F293" s="423">
        <f>(FUP06+FUP07)</f>
        <v>0</v>
      </c>
      <c r="G293" s="413">
        <v>292</v>
      </c>
      <c r="H293" s="413">
        <f t="shared" si="17"/>
        <v>0</v>
      </c>
      <c r="I293" s="413">
        <f t="shared" si="18"/>
        <v>0</v>
      </c>
      <c r="J293" s="413">
        <f t="shared" si="19"/>
        <v>0</v>
      </c>
      <c r="L293" s="413"/>
    </row>
    <row r="294" spans="1:12" s="426" customFormat="1" ht="12.75">
      <c r="A294" s="413">
        <f t="shared" si="20"/>
      </c>
      <c r="B294" s="419" t="s">
        <v>3123</v>
      </c>
      <c r="C294" s="423">
        <f>(FUP11+FUP12+FUP15+FUP16)</f>
        <v>0</v>
      </c>
      <c r="D294" s="425" t="s">
        <v>2849</v>
      </c>
      <c r="E294" s="419" t="s">
        <v>3122</v>
      </c>
      <c r="F294" s="423">
        <f>(FUP06+FUP07)</f>
        <v>0</v>
      </c>
      <c r="G294" s="413">
        <v>293</v>
      </c>
      <c r="H294" s="413">
        <f t="shared" si="17"/>
        <v>1</v>
      </c>
      <c r="I294" s="413">
        <f t="shared" si="18"/>
        <v>0</v>
      </c>
      <c r="J294" s="413">
        <f t="shared" si="19"/>
        <v>0</v>
      </c>
      <c r="L294" s="413"/>
    </row>
    <row r="295" spans="1:12" s="426" customFormat="1" ht="12.75">
      <c r="A295" s="413">
        <f t="shared" si="20"/>
      </c>
      <c r="B295" s="419" t="s">
        <v>3133</v>
      </c>
      <c r="C295" s="423">
        <f>(FUP13+FUP14)</f>
        <v>0</v>
      </c>
      <c r="D295" s="425" t="s">
        <v>2696</v>
      </c>
      <c r="E295" s="419" t="s">
        <v>3124</v>
      </c>
      <c r="F295" s="423">
        <f>(FUP11+FUP12)</f>
        <v>0</v>
      </c>
      <c r="G295" s="413">
        <v>294</v>
      </c>
      <c r="H295" s="413">
        <f t="shared" si="17"/>
        <v>0</v>
      </c>
      <c r="I295" s="413">
        <f t="shared" si="18"/>
        <v>0</v>
      </c>
      <c r="J295" s="413">
        <f t="shared" si="19"/>
        <v>0</v>
      </c>
      <c r="L295" s="413"/>
    </row>
    <row r="296" spans="1:12" s="426" customFormat="1" ht="12.75">
      <c r="A296" s="413">
        <f t="shared" si="20"/>
      </c>
      <c r="B296" s="419" t="s">
        <v>3125</v>
      </c>
      <c r="C296" s="423">
        <f>(FUP17)</f>
        <v>0</v>
      </c>
      <c r="D296" s="425" t="s">
        <v>2696</v>
      </c>
      <c r="E296" s="419" t="s">
        <v>3126</v>
      </c>
      <c r="F296" s="423">
        <f>(FUP05)</f>
        <v>0</v>
      </c>
      <c r="G296" s="413">
        <v>295</v>
      </c>
      <c r="H296" s="413">
        <f t="shared" si="17"/>
        <v>0</v>
      </c>
      <c r="I296" s="413">
        <f t="shared" si="18"/>
        <v>0</v>
      </c>
      <c r="J296" s="413">
        <f t="shared" si="19"/>
        <v>0</v>
      </c>
      <c r="L296" s="413"/>
    </row>
    <row r="297" spans="1:12" s="426" customFormat="1" ht="12.75">
      <c r="A297" s="413">
        <f t="shared" si="20"/>
      </c>
      <c r="B297" s="419" t="s">
        <v>3127</v>
      </c>
      <c r="C297" s="423">
        <f>(FUP19)</f>
        <v>0</v>
      </c>
      <c r="D297" s="425" t="s">
        <v>2696</v>
      </c>
      <c r="E297" s="419" t="s">
        <v>3128</v>
      </c>
      <c r="F297" s="423">
        <f>(FUP09)</f>
        <v>0</v>
      </c>
      <c r="G297" s="413">
        <v>296</v>
      </c>
      <c r="H297" s="413">
        <f t="shared" si="17"/>
        <v>0</v>
      </c>
      <c r="I297" s="413">
        <f t="shared" si="18"/>
        <v>0</v>
      </c>
      <c r="J297" s="413">
        <f t="shared" si="19"/>
        <v>0</v>
      </c>
      <c r="L297" s="413"/>
    </row>
    <row r="298" spans="1:12" s="426" customFormat="1" ht="12.75">
      <c r="A298" s="413">
        <f t="shared" si="20"/>
      </c>
      <c r="B298" s="419" t="s">
        <v>3146</v>
      </c>
      <c r="C298" s="423">
        <f>(FUP20)</f>
        <v>0</v>
      </c>
      <c r="D298" s="425" t="s">
        <v>2696</v>
      </c>
      <c r="E298" s="419" t="s">
        <v>3129</v>
      </c>
      <c r="F298" s="423">
        <f>(FUP10)</f>
        <v>0</v>
      </c>
      <c r="G298" s="413">
        <v>297</v>
      </c>
      <c r="H298" s="413">
        <f t="shared" si="17"/>
        <v>0</v>
      </c>
      <c r="I298" s="413">
        <f t="shared" si="18"/>
        <v>0</v>
      </c>
      <c r="J298" s="413">
        <f t="shared" si="19"/>
        <v>0</v>
      </c>
      <c r="L298" s="413"/>
    </row>
    <row r="299" spans="1:12" s="426" customFormat="1" ht="25.5">
      <c r="A299" s="413">
        <f t="shared" si="20"/>
      </c>
      <c r="B299" s="419" t="s">
        <v>3130</v>
      </c>
      <c r="C299" s="423">
        <f>(FUP24)</f>
        <v>0</v>
      </c>
      <c r="D299" s="425" t="s">
        <v>2696</v>
      </c>
      <c r="E299" s="419" t="s">
        <v>3131</v>
      </c>
      <c r="F299" s="423">
        <f>(FUP04+FUP05+FUP06+FUP07+FUP08+FUP09+FUP10)</f>
        <v>0</v>
      </c>
      <c r="G299" s="413">
        <v>298</v>
      </c>
      <c r="H299" s="413">
        <f t="shared" si="17"/>
        <v>0</v>
      </c>
      <c r="I299" s="413">
        <f t="shared" si="18"/>
        <v>0</v>
      </c>
      <c r="J299" s="413">
        <f t="shared" si="19"/>
        <v>0</v>
      </c>
      <c r="L299" s="413"/>
    </row>
    <row r="300" spans="1:12" s="426" customFormat="1" ht="12.75">
      <c r="A300" s="413">
        <f t="shared" si="20"/>
      </c>
      <c r="B300" s="419" t="s">
        <v>3132</v>
      </c>
      <c r="C300" s="423">
        <f>(FUP25)</f>
        <v>0</v>
      </c>
      <c r="D300" s="425" t="s">
        <v>2696</v>
      </c>
      <c r="E300" s="419" t="s">
        <v>3133</v>
      </c>
      <c r="F300" s="423">
        <f>(FUP13+FUP14)</f>
        <v>0</v>
      </c>
      <c r="G300" s="413">
        <v>299</v>
      </c>
      <c r="H300" s="413">
        <f t="shared" si="17"/>
        <v>0</v>
      </c>
      <c r="I300" s="413">
        <f t="shared" si="18"/>
        <v>0</v>
      </c>
      <c r="J300" s="413">
        <f t="shared" si="19"/>
        <v>0</v>
      </c>
      <c r="L300" s="413"/>
    </row>
    <row r="301" spans="1:12" s="426" customFormat="1" ht="12.75">
      <c r="A301" s="413">
        <f t="shared" si="20"/>
      </c>
      <c r="B301" s="419" t="s">
        <v>3147</v>
      </c>
      <c r="C301" s="423">
        <f>(LEI01+LEI02+LEI03+LEI04)</f>
        <v>0</v>
      </c>
      <c r="D301" s="425" t="s">
        <v>2677</v>
      </c>
      <c r="E301" s="419" t="s">
        <v>3148</v>
      </c>
      <c r="F301" s="423">
        <f>(LEI05+LEI06+LEI07+LEI08)</f>
        <v>0</v>
      </c>
      <c r="G301" s="413">
        <v>300</v>
      </c>
      <c r="H301" s="413">
        <f t="shared" si="17"/>
        <v>2</v>
      </c>
      <c r="I301" s="413">
        <f t="shared" si="18"/>
        <v>0</v>
      </c>
      <c r="J301" s="413">
        <f t="shared" si="19"/>
        <v>0</v>
      </c>
      <c r="L301" s="413"/>
    </row>
    <row r="302" spans="1:12" s="426" customFormat="1" ht="12.75">
      <c r="A302" s="413">
        <f t="shared" si="20"/>
      </c>
      <c r="B302" s="419" t="s">
        <v>3149</v>
      </c>
      <c r="C302" s="423">
        <f>(TPR03+TPR04)</f>
        <v>0</v>
      </c>
      <c r="D302" s="425" t="s">
        <v>2696</v>
      </c>
      <c r="E302" s="419" t="s">
        <v>3150</v>
      </c>
      <c r="F302" s="423">
        <f>(TPR06+TPR25+TPR26)</f>
        <v>0</v>
      </c>
      <c r="G302" s="413">
        <v>301</v>
      </c>
      <c r="H302" s="413">
        <f t="shared" si="17"/>
        <v>0</v>
      </c>
      <c r="I302" s="413">
        <f t="shared" si="18"/>
        <v>0</v>
      </c>
      <c r="J302" s="413">
        <f t="shared" si="19"/>
        <v>0</v>
      </c>
      <c r="L302" s="413"/>
    </row>
    <row r="303" spans="1:12" s="426" customFormat="1" ht="12.75">
      <c r="A303" s="413">
        <f t="shared" si="20"/>
      </c>
      <c r="B303" s="419" t="s">
        <v>3151</v>
      </c>
      <c r="C303" s="423">
        <f>(TPR15)</f>
        <v>0</v>
      </c>
      <c r="D303" s="425" t="s">
        <v>2696</v>
      </c>
      <c r="E303" s="419" t="s">
        <v>3152</v>
      </c>
      <c r="F303" s="423">
        <f>(TPR14)</f>
        <v>0</v>
      </c>
      <c r="G303" s="413">
        <v>302</v>
      </c>
      <c r="H303" s="413">
        <f t="shared" si="17"/>
        <v>0</v>
      </c>
      <c r="I303" s="413">
        <f t="shared" si="18"/>
        <v>0</v>
      </c>
      <c r="J303" s="413">
        <f t="shared" si="19"/>
        <v>0</v>
      </c>
      <c r="L303" s="413"/>
    </row>
    <row r="304" spans="1:12" s="426" customFormat="1" ht="12.75">
      <c r="A304" s="413">
        <f t="shared" si="20"/>
      </c>
      <c r="B304" s="419" t="s">
        <v>3134</v>
      </c>
      <c r="C304" s="423">
        <f>(TEM12)</f>
        <v>0</v>
      </c>
      <c r="D304" s="425" t="s">
        <v>2849</v>
      </c>
      <c r="E304" s="419" t="s">
        <v>3135</v>
      </c>
      <c r="F304" s="423">
        <f>(TEM11)</f>
        <v>0</v>
      </c>
      <c r="G304" s="413">
        <v>303</v>
      </c>
      <c r="H304" s="413">
        <f t="shared" si="17"/>
        <v>1</v>
      </c>
      <c r="I304" s="413">
        <f t="shared" si="18"/>
        <v>0</v>
      </c>
      <c r="J304" s="413">
        <f t="shared" si="19"/>
        <v>0</v>
      </c>
      <c r="L304" s="413"/>
    </row>
    <row r="305" spans="1:12" s="426" customFormat="1" ht="12.75">
      <c r="A305" s="413">
        <f t="shared" si="20"/>
      </c>
      <c r="B305" s="419" t="s">
        <v>3153</v>
      </c>
      <c r="C305" s="423">
        <f>(APG03)</f>
        <v>0</v>
      </c>
      <c r="D305" s="425" t="s">
        <v>2696</v>
      </c>
      <c r="E305" s="419" t="s">
        <v>3154</v>
      </c>
      <c r="F305" s="423">
        <f>(APG01+APG02)</f>
        <v>0</v>
      </c>
      <c r="G305" s="413">
        <v>304</v>
      </c>
      <c r="H305" s="413">
        <f t="shared" si="17"/>
        <v>0</v>
      </c>
      <c r="I305" s="413">
        <f t="shared" si="18"/>
        <v>0</v>
      </c>
      <c r="J305" s="413">
        <f t="shared" si="19"/>
        <v>0</v>
      </c>
      <c r="L305" s="413"/>
    </row>
    <row r="306" spans="1:12" s="426" customFormat="1" ht="12.75">
      <c r="A306" s="413">
        <f t="shared" si="20"/>
      </c>
      <c r="B306" s="419" t="s">
        <v>3155</v>
      </c>
      <c r="C306" s="423">
        <f>(APG04)</f>
        <v>0</v>
      </c>
      <c r="D306" s="425" t="s">
        <v>2696</v>
      </c>
      <c r="E306" s="419" t="s">
        <v>3154</v>
      </c>
      <c r="F306" s="423">
        <f>(APG01+APG02)</f>
        <v>0</v>
      </c>
      <c r="G306" s="413">
        <v>305</v>
      </c>
      <c r="H306" s="413">
        <f t="shared" si="17"/>
        <v>0</v>
      </c>
      <c r="I306" s="413">
        <f t="shared" si="18"/>
        <v>0</v>
      </c>
      <c r="J306" s="413">
        <f t="shared" si="19"/>
        <v>0</v>
      </c>
      <c r="L306" s="413"/>
    </row>
    <row r="307" spans="1:12" s="426" customFormat="1" ht="12.75">
      <c r="A307" s="413">
        <f t="shared" si="20"/>
      </c>
      <c r="B307" s="419" t="s">
        <v>3156</v>
      </c>
      <c r="C307" s="423">
        <f>(APG05)</f>
        <v>0</v>
      </c>
      <c r="D307" s="425" t="s">
        <v>2696</v>
      </c>
      <c r="E307" s="419" t="s">
        <v>3154</v>
      </c>
      <c r="F307" s="423">
        <f>(APG01+APG02)</f>
        <v>0</v>
      </c>
      <c r="G307" s="413">
        <v>306</v>
      </c>
      <c r="H307" s="413">
        <f t="shared" si="17"/>
        <v>0</v>
      </c>
      <c r="I307" s="413">
        <f t="shared" si="18"/>
        <v>0</v>
      </c>
      <c r="J307" s="413">
        <f t="shared" si="19"/>
        <v>0</v>
      </c>
      <c r="L307" s="413"/>
    </row>
    <row r="308" spans="1:12" s="426" customFormat="1" ht="12.75">
      <c r="A308" s="413">
        <f t="shared" si="20"/>
      </c>
      <c r="B308" s="419" t="s">
        <v>3157</v>
      </c>
      <c r="C308" s="423">
        <f>(APG06)</f>
        <v>0</v>
      </c>
      <c r="D308" s="425" t="s">
        <v>2696</v>
      </c>
      <c r="E308" s="419" t="s">
        <v>3154</v>
      </c>
      <c r="F308" s="423">
        <f>(APG01+APG02)</f>
        <v>0</v>
      </c>
      <c r="G308" s="413">
        <v>307</v>
      </c>
      <c r="H308" s="413">
        <f t="shared" si="17"/>
        <v>0</v>
      </c>
      <c r="I308" s="413">
        <f t="shared" si="18"/>
        <v>0</v>
      </c>
      <c r="J308" s="413">
        <f t="shared" si="19"/>
        <v>0</v>
      </c>
      <c r="L308" s="413"/>
    </row>
    <row r="309" spans="1:12" s="426" customFormat="1" ht="12.75">
      <c r="A309" s="413">
        <f t="shared" si="20"/>
      </c>
      <c r="B309" s="419" t="s">
        <v>3158</v>
      </c>
      <c r="C309" s="423">
        <f>(APG07)</f>
        <v>0</v>
      </c>
      <c r="D309" s="425" t="s">
        <v>2696</v>
      </c>
      <c r="E309" s="419" t="s">
        <v>3154</v>
      </c>
      <c r="F309" s="423">
        <f>(APG01+APG02)</f>
        <v>0</v>
      </c>
      <c r="G309" s="413">
        <v>308</v>
      </c>
      <c r="H309" s="413">
        <f t="shared" si="17"/>
        <v>0</v>
      </c>
      <c r="I309" s="413">
        <f t="shared" si="18"/>
        <v>0</v>
      </c>
      <c r="J309" s="413">
        <f t="shared" si="19"/>
        <v>0</v>
      </c>
      <c r="L309" s="413"/>
    </row>
    <row r="310" spans="2:12" s="426" customFormat="1" ht="17.25" customHeight="1">
      <c r="B310" s="550" t="s">
        <v>3169</v>
      </c>
      <c r="C310" s="423">
        <f>ECT01+ECT02+ECT03</f>
        <v>0</v>
      </c>
      <c r="D310" s="425" t="s">
        <v>2849</v>
      </c>
      <c r="E310" s="423" t="s">
        <v>3168</v>
      </c>
      <c r="F310" s="423">
        <f>EMC01+EMC02</f>
        <v>0</v>
      </c>
      <c r="G310" s="413">
        <v>309</v>
      </c>
      <c r="H310" s="413">
        <f t="shared" si="17"/>
        <v>1</v>
      </c>
      <c r="I310" s="413">
        <f>IF(H310=2,IF(C310&lt;F310,1,0),IF(H310=0,IF(C310&gt;F310,1,0),IF(C310&lt;F310,1,0)))</f>
        <v>0</v>
      </c>
      <c r="J310" s="413">
        <f t="shared" si="19"/>
        <v>0</v>
      </c>
      <c r="L310" s="413"/>
    </row>
    <row r="311" spans="2:12" s="426" customFormat="1" ht="15">
      <c r="B311" s="551" t="s">
        <v>3170</v>
      </c>
      <c r="C311" s="423">
        <f>EMC03</f>
        <v>0</v>
      </c>
      <c r="D311" s="425" t="s">
        <v>2696</v>
      </c>
      <c r="E311" s="423" t="s">
        <v>3168</v>
      </c>
      <c r="F311" s="423">
        <f>EMC01+EMC02</f>
        <v>0</v>
      </c>
      <c r="G311" s="413">
        <v>310</v>
      </c>
      <c r="H311" s="413">
        <f t="shared" si="17"/>
        <v>0</v>
      </c>
      <c r="I311" s="413">
        <f aca="true" t="shared" si="21" ref="I311:I356">IF(H311=2,IF(C311&lt;&gt;F311,1,0),IF(H311=0,IF(C311&gt;F311,1,0),IF(C311&lt;F311,1,0)))</f>
        <v>0</v>
      </c>
      <c r="J311" s="413">
        <f t="shared" si="19"/>
        <v>0</v>
      </c>
      <c r="L311" s="413"/>
    </row>
    <row r="312" spans="2:12" s="426" customFormat="1" ht="15">
      <c r="B312" s="551" t="s">
        <v>3171</v>
      </c>
      <c r="C312" s="423">
        <f>(EMC04)</f>
        <v>0</v>
      </c>
      <c r="D312" s="425" t="s">
        <v>2696</v>
      </c>
      <c r="E312" s="423" t="s">
        <v>3168</v>
      </c>
      <c r="F312" s="423">
        <f>EMC01+EMC02</f>
        <v>0</v>
      </c>
      <c r="G312" s="413">
        <v>311</v>
      </c>
      <c r="H312" s="413">
        <f t="shared" si="17"/>
        <v>0</v>
      </c>
      <c r="I312" s="413">
        <f t="shared" si="21"/>
        <v>0</v>
      </c>
      <c r="J312" s="413">
        <f t="shared" si="19"/>
        <v>0</v>
      </c>
      <c r="L312" s="413"/>
    </row>
    <row r="313" spans="2:12" s="426" customFormat="1" ht="15">
      <c r="B313" s="551" t="s">
        <v>3214</v>
      </c>
      <c r="C313" s="423">
        <f>(EMC05)</f>
        <v>0</v>
      </c>
      <c r="D313" s="425" t="s">
        <v>2696</v>
      </c>
      <c r="E313" s="423" t="s">
        <v>3172</v>
      </c>
      <c r="F313" s="423">
        <f>EMC01+EMC02</f>
        <v>0</v>
      </c>
      <c r="G313" s="413">
        <v>312</v>
      </c>
      <c r="H313" s="413">
        <f t="shared" si="17"/>
        <v>0</v>
      </c>
      <c r="I313" s="413">
        <f t="shared" si="21"/>
        <v>0</v>
      </c>
      <c r="J313" s="413">
        <f t="shared" si="19"/>
        <v>0</v>
      </c>
      <c r="L313" s="413"/>
    </row>
    <row r="314" spans="2:12" s="426" customFormat="1" ht="15">
      <c r="B314" s="551" t="s">
        <v>3215</v>
      </c>
      <c r="C314" s="423">
        <f>(EMC06)</f>
        <v>0</v>
      </c>
      <c r="D314" s="425" t="s">
        <v>2696</v>
      </c>
      <c r="E314" s="423" t="s">
        <v>3168</v>
      </c>
      <c r="F314" s="423">
        <f>EMC01+EMC02</f>
        <v>0</v>
      </c>
      <c r="G314" s="413">
        <v>313</v>
      </c>
      <c r="H314" s="413">
        <f t="shared" si="17"/>
        <v>0</v>
      </c>
      <c r="I314" s="413">
        <f t="shared" si="21"/>
        <v>0</v>
      </c>
      <c r="J314" s="413">
        <f t="shared" si="19"/>
        <v>0</v>
      </c>
      <c r="L314" s="413"/>
    </row>
    <row r="315" spans="2:12" s="426" customFormat="1" ht="15">
      <c r="B315" s="551" t="s">
        <v>3216</v>
      </c>
      <c r="C315" s="423">
        <f>(ECT04)</f>
        <v>0</v>
      </c>
      <c r="D315" s="425" t="s">
        <v>2696</v>
      </c>
      <c r="E315" s="423" t="s">
        <v>3173</v>
      </c>
      <c r="F315" s="423">
        <f aca="true" t="shared" si="22" ref="F315:F357">(ECT01+ECT02+ECT03)</f>
        <v>0</v>
      </c>
      <c r="G315" s="413">
        <v>314</v>
      </c>
      <c r="H315" s="413">
        <f t="shared" si="17"/>
        <v>0</v>
      </c>
      <c r="I315" s="413">
        <f t="shared" si="21"/>
        <v>0</v>
      </c>
      <c r="J315" s="413">
        <f t="shared" si="19"/>
        <v>0</v>
      </c>
      <c r="L315" s="413"/>
    </row>
    <row r="316" spans="2:12" s="426" customFormat="1" ht="15">
      <c r="B316" s="551" t="s">
        <v>3217</v>
      </c>
      <c r="C316" s="423">
        <f>(PCE01)</f>
        <v>0</v>
      </c>
      <c r="D316" s="425" t="s">
        <v>2696</v>
      </c>
      <c r="E316" s="423" t="s">
        <v>3173</v>
      </c>
      <c r="F316" s="423">
        <f t="shared" si="22"/>
        <v>0</v>
      </c>
      <c r="G316" s="413">
        <v>315</v>
      </c>
      <c r="H316" s="413">
        <f t="shared" si="17"/>
        <v>0</v>
      </c>
      <c r="I316" s="413">
        <f t="shared" si="21"/>
        <v>0</v>
      </c>
      <c r="J316" s="413">
        <f t="shared" si="19"/>
        <v>0</v>
      </c>
      <c r="L316" s="413"/>
    </row>
    <row r="317" spans="2:12" s="426" customFormat="1" ht="15">
      <c r="B317" s="551" t="s">
        <v>3218</v>
      </c>
      <c r="C317" s="423">
        <f>(PCE02)</f>
        <v>0</v>
      </c>
      <c r="D317" s="425" t="s">
        <v>2696</v>
      </c>
      <c r="E317" s="423" t="s">
        <v>3173</v>
      </c>
      <c r="F317" s="423">
        <f t="shared" si="22"/>
        <v>0</v>
      </c>
      <c r="G317" s="413">
        <v>316</v>
      </c>
      <c r="H317" s="413">
        <f t="shared" si="17"/>
        <v>0</v>
      </c>
      <c r="I317" s="413">
        <f t="shared" si="21"/>
        <v>0</v>
      </c>
      <c r="J317" s="413">
        <f t="shared" si="19"/>
        <v>0</v>
      </c>
      <c r="L317" s="413"/>
    </row>
    <row r="318" spans="2:12" s="426" customFormat="1" ht="15">
      <c r="B318" s="551" t="s">
        <v>3219</v>
      </c>
      <c r="C318" s="423">
        <f>(PCE03)</f>
        <v>0</v>
      </c>
      <c r="D318" s="425" t="s">
        <v>2696</v>
      </c>
      <c r="E318" s="423" t="s">
        <v>3173</v>
      </c>
      <c r="F318" s="423">
        <f t="shared" si="22"/>
        <v>0</v>
      </c>
      <c r="G318" s="413">
        <v>317</v>
      </c>
      <c r="H318" s="413">
        <f t="shared" si="17"/>
        <v>0</v>
      </c>
      <c r="I318" s="413">
        <f t="shared" si="21"/>
        <v>0</v>
      </c>
      <c r="J318" s="413">
        <f t="shared" si="19"/>
        <v>0</v>
      </c>
      <c r="L318" s="413"/>
    </row>
    <row r="319" spans="2:12" s="426" customFormat="1" ht="15">
      <c r="B319" s="551" t="s">
        <v>3220</v>
      </c>
      <c r="C319" s="423">
        <f>(PCE04)</f>
        <v>0</v>
      </c>
      <c r="D319" s="425" t="s">
        <v>2696</v>
      </c>
      <c r="E319" s="423" t="s">
        <v>3173</v>
      </c>
      <c r="F319" s="423">
        <f t="shared" si="22"/>
        <v>0</v>
      </c>
      <c r="G319" s="413">
        <v>318</v>
      </c>
      <c r="H319" s="413">
        <f t="shared" si="17"/>
        <v>0</v>
      </c>
      <c r="I319" s="413">
        <f t="shared" si="21"/>
        <v>0</v>
      </c>
      <c r="J319" s="413">
        <f t="shared" si="19"/>
        <v>0</v>
      </c>
      <c r="L319" s="413"/>
    </row>
    <row r="320" spans="2:10" ht="15">
      <c r="B320" s="551" t="s">
        <v>3176</v>
      </c>
      <c r="C320" s="420">
        <f>(PCE05)</f>
        <v>0</v>
      </c>
      <c r="D320" s="425" t="s">
        <v>2696</v>
      </c>
      <c r="E320" s="423" t="s">
        <v>3173</v>
      </c>
      <c r="F320" s="420">
        <f t="shared" si="22"/>
        <v>0</v>
      </c>
      <c r="G320" s="413">
        <v>319</v>
      </c>
      <c r="H320" s="413">
        <f t="shared" si="17"/>
        <v>0</v>
      </c>
      <c r="I320" s="413">
        <f t="shared" si="21"/>
        <v>0</v>
      </c>
      <c r="J320" s="413">
        <f t="shared" si="19"/>
        <v>0</v>
      </c>
    </row>
    <row r="321" spans="2:10" ht="15">
      <c r="B321" s="551" t="s">
        <v>3177</v>
      </c>
      <c r="C321" s="420">
        <f>(PCE06)</f>
        <v>0</v>
      </c>
      <c r="D321" s="425" t="s">
        <v>2696</v>
      </c>
      <c r="E321" s="423" t="s">
        <v>3173</v>
      </c>
      <c r="F321" s="420">
        <f t="shared" si="22"/>
        <v>0</v>
      </c>
      <c r="G321" s="413">
        <v>320</v>
      </c>
      <c r="H321" s="413">
        <f t="shared" si="17"/>
        <v>0</v>
      </c>
      <c r="I321" s="413">
        <f t="shared" si="21"/>
        <v>0</v>
      </c>
      <c r="J321" s="413">
        <f t="shared" si="19"/>
        <v>0</v>
      </c>
    </row>
    <row r="322" spans="2:10" ht="15">
      <c r="B322" s="551" t="s">
        <v>3178</v>
      </c>
      <c r="C322" s="420">
        <f>(EVH09)</f>
        <v>0</v>
      </c>
      <c r="D322" s="425" t="s">
        <v>2696</v>
      </c>
      <c r="E322" s="423" t="s">
        <v>3173</v>
      </c>
      <c r="F322" s="420">
        <f t="shared" si="22"/>
        <v>0</v>
      </c>
      <c r="G322" s="413">
        <v>321</v>
      </c>
      <c r="H322" s="413">
        <f aca="true" t="shared" si="23" ref="H322:H356">IF(D322="&lt;=",0,(IF(D322="&gt;=",1,2)))</f>
        <v>0</v>
      </c>
      <c r="I322" s="413">
        <f t="shared" si="21"/>
        <v>0</v>
      </c>
      <c r="J322" s="413">
        <f aca="true" t="shared" si="24" ref="J322:J356">IF(I322=1,1,0)</f>
        <v>0</v>
      </c>
    </row>
    <row r="323" spans="2:10" ht="15">
      <c r="B323" s="551" t="s">
        <v>3179</v>
      </c>
      <c r="C323" s="420">
        <f>(EVH10)</f>
        <v>0</v>
      </c>
      <c r="D323" s="425" t="s">
        <v>2696</v>
      </c>
      <c r="E323" s="423" t="s">
        <v>3173</v>
      </c>
      <c r="F323" s="420">
        <f t="shared" si="22"/>
        <v>0</v>
      </c>
      <c r="G323" s="413">
        <v>322</v>
      </c>
      <c r="H323" s="413">
        <f t="shared" si="23"/>
        <v>0</v>
      </c>
      <c r="I323" s="413">
        <f t="shared" si="21"/>
        <v>0</v>
      </c>
      <c r="J323" s="413">
        <f t="shared" si="24"/>
        <v>0</v>
      </c>
    </row>
    <row r="324" spans="2:10" ht="12.75">
      <c r="B324" s="552" t="s">
        <v>3180</v>
      </c>
      <c r="C324" s="420">
        <f>(EVH09+EVH10)</f>
        <v>0</v>
      </c>
      <c r="D324" s="425" t="s">
        <v>2696</v>
      </c>
      <c r="E324" s="423" t="s">
        <v>3173</v>
      </c>
      <c r="F324" s="420">
        <f t="shared" si="22"/>
        <v>0</v>
      </c>
      <c r="G324" s="413">
        <v>323</v>
      </c>
      <c r="H324" s="413">
        <f t="shared" si="23"/>
        <v>0</v>
      </c>
      <c r="I324" s="413">
        <f t="shared" si="21"/>
        <v>0</v>
      </c>
      <c r="J324" s="413">
        <f t="shared" si="24"/>
        <v>0</v>
      </c>
    </row>
    <row r="325" spans="2:10" ht="15">
      <c r="B325" s="551" t="s">
        <v>3181</v>
      </c>
      <c r="C325" s="420">
        <f>(EVH11)</f>
        <v>0</v>
      </c>
      <c r="D325" s="425" t="s">
        <v>2696</v>
      </c>
      <c r="E325" s="423" t="s">
        <v>3173</v>
      </c>
      <c r="F325" s="420">
        <f t="shared" si="22"/>
        <v>0</v>
      </c>
      <c r="G325" s="413">
        <v>324</v>
      </c>
      <c r="H325" s="413">
        <f t="shared" si="23"/>
        <v>0</v>
      </c>
      <c r="I325" s="413">
        <f t="shared" si="21"/>
        <v>0</v>
      </c>
      <c r="J325" s="413">
        <f t="shared" si="24"/>
        <v>0</v>
      </c>
    </row>
    <row r="326" spans="2:10" ht="15">
      <c r="B326" s="551" t="s">
        <v>3182</v>
      </c>
      <c r="C326" s="420">
        <f>(EVH12)</f>
        <v>0</v>
      </c>
      <c r="D326" s="425" t="s">
        <v>2696</v>
      </c>
      <c r="E326" s="423" t="s">
        <v>3173</v>
      </c>
      <c r="F326" s="420">
        <f t="shared" si="22"/>
        <v>0</v>
      </c>
      <c r="G326" s="413">
        <v>325</v>
      </c>
      <c r="H326" s="413">
        <f t="shared" si="23"/>
        <v>0</v>
      </c>
      <c r="I326" s="413">
        <f t="shared" si="21"/>
        <v>0</v>
      </c>
      <c r="J326" s="413">
        <f t="shared" si="24"/>
        <v>0</v>
      </c>
    </row>
    <row r="327" spans="2:10" ht="12.75">
      <c r="B327" s="552" t="s">
        <v>3183</v>
      </c>
      <c r="C327" s="420">
        <f>(EVH11+EVH12)</f>
        <v>0</v>
      </c>
      <c r="D327" s="425" t="s">
        <v>2696</v>
      </c>
      <c r="E327" s="423" t="s">
        <v>3173</v>
      </c>
      <c r="F327" s="420">
        <f t="shared" si="22"/>
        <v>0</v>
      </c>
      <c r="G327" s="413">
        <v>326</v>
      </c>
      <c r="H327" s="413">
        <f t="shared" si="23"/>
        <v>0</v>
      </c>
      <c r="I327" s="413">
        <f t="shared" si="21"/>
        <v>0</v>
      </c>
      <c r="J327" s="413">
        <f t="shared" si="24"/>
        <v>0</v>
      </c>
    </row>
    <row r="328" spans="2:10" ht="12.75">
      <c r="B328" s="552" t="s">
        <v>3184</v>
      </c>
      <c r="C328" s="420">
        <f>(EVH09+EVH10+EVH11+EVH12)</f>
        <v>0</v>
      </c>
      <c r="D328" s="425" t="s">
        <v>2696</v>
      </c>
      <c r="E328" s="423" t="s">
        <v>3173</v>
      </c>
      <c r="F328" s="420">
        <f t="shared" si="22"/>
        <v>0</v>
      </c>
      <c r="G328" s="413">
        <v>327</v>
      </c>
      <c r="H328" s="413">
        <f t="shared" si="23"/>
        <v>0</v>
      </c>
      <c r="I328" s="413">
        <f t="shared" si="21"/>
        <v>0</v>
      </c>
      <c r="J328" s="413">
        <f t="shared" si="24"/>
        <v>0</v>
      </c>
    </row>
    <row r="329" spans="2:10" ht="15">
      <c r="B329" s="551" t="s">
        <v>3185</v>
      </c>
      <c r="C329" s="420">
        <f>(EVH13)</f>
        <v>0</v>
      </c>
      <c r="D329" s="425" t="s">
        <v>2696</v>
      </c>
      <c r="E329" s="423" t="s">
        <v>3173</v>
      </c>
      <c r="F329" s="420">
        <f t="shared" si="22"/>
        <v>0</v>
      </c>
      <c r="G329" s="413">
        <v>328</v>
      </c>
      <c r="H329" s="413">
        <f t="shared" si="23"/>
        <v>0</v>
      </c>
      <c r="I329" s="413">
        <f t="shared" si="21"/>
        <v>0</v>
      </c>
      <c r="J329" s="413">
        <f t="shared" si="24"/>
        <v>0</v>
      </c>
    </row>
    <row r="330" spans="2:10" ht="15">
      <c r="B330" s="551" t="s">
        <v>3186</v>
      </c>
      <c r="C330" s="420">
        <f>(EVH14)</f>
        <v>0</v>
      </c>
      <c r="D330" s="425" t="s">
        <v>2696</v>
      </c>
      <c r="E330" s="423" t="s">
        <v>3173</v>
      </c>
      <c r="F330" s="420">
        <f t="shared" si="22"/>
        <v>0</v>
      </c>
      <c r="G330" s="413">
        <v>329</v>
      </c>
      <c r="H330" s="413">
        <f t="shared" si="23"/>
        <v>0</v>
      </c>
      <c r="I330" s="413">
        <f t="shared" si="21"/>
        <v>0</v>
      </c>
      <c r="J330" s="413">
        <f t="shared" si="24"/>
        <v>0</v>
      </c>
    </row>
    <row r="331" spans="2:10" ht="12.75">
      <c r="B331" s="552" t="s">
        <v>3187</v>
      </c>
      <c r="C331" s="420">
        <f>(EVH13+EVH14)</f>
        <v>0</v>
      </c>
      <c r="D331" s="425" t="s">
        <v>2696</v>
      </c>
      <c r="E331" s="423" t="s">
        <v>3173</v>
      </c>
      <c r="F331" s="420">
        <f t="shared" si="22"/>
        <v>0</v>
      </c>
      <c r="G331" s="413">
        <v>330</v>
      </c>
      <c r="H331" s="413">
        <f t="shared" si="23"/>
        <v>0</v>
      </c>
      <c r="I331" s="413">
        <f t="shared" si="21"/>
        <v>0</v>
      </c>
      <c r="J331" s="413">
        <f t="shared" si="24"/>
        <v>0</v>
      </c>
    </row>
    <row r="332" spans="2:10" ht="15">
      <c r="B332" s="551" t="s">
        <v>3188</v>
      </c>
      <c r="C332" s="420">
        <f>(EVH15)</f>
        <v>0</v>
      </c>
      <c r="D332" s="425" t="s">
        <v>2696</v>
      </c>
      <c r="E332" s="423" t="s">
        <v>3173</v>
      </c>
      <c r="F332" s="420">
        <f t="shared" si="22"/>
        <v>0</v>
      </c>
      <c r="G332" s="413">
        <v>331</v>
      </c>
      <c r="H332" s="413">
        <f t="shared" si="23"/>
        <v>0</v>
      </c>
      <c r="I332" s="413">
        <f t="shared" si="21"/>
        <v>0</v>
      </c>
      <c r="J332" s="413">
        <f t="shared" si="24"/>
        <v>0</v>
      </c>
    </row>
    <row r="333" spans="2:10" ht="15">
      <c r="B333" s="551" t="s">
        <v>3189</v>
      </c>
      <c r="C333" s="420">
        <f>(EVH16)</f>
        <v>0</v>
      </c>
      <c r="D333" s="425" t="s">
        <v>2696</v>
      </c>
      <c r="E333" s="423" t="s">
        <v>3173</v>
      </c>
      <c r="F333" s="420">
        <f t="shared" si="22"/>
        <v>0</v>
      </c>
      <c r="G333" s="413">
        <v>332</v>
      </c>
      <c r="H333" s="413">
        <f t="shared" si="23"/>
        <v>0</v>
      </c>
      <c r="I333" s="413">
        <f t="shared" si="21"/>
        <v>0</v>
      </c>
      <c r="J333" s="413">
        <f t="shared" si="24"/>
        <v>0</v>
      </c>
    </row>
    <row r="334" spans="2:10" ht="12.75">
      <c r="B334" s="552" t="s">
        <v>3190</v>
      </c>
      <c r="C334" s="420">
        <f>(EVH15+EVH16)</f>
        <v>0</v>
      </c>
      <c r="D334" s="425" t="s">
        <v>2696</v>
      </c>
      <c r="E334" s="423" t="s">
        <v>3173</v>
      </c>
      <c r="F334" s="420">
        <f t="shared" si="22"/>
        <v>0</v>
      </c>
      <c r="G334" s="413">
        <v>333</v>
      </c>
      <c r="H334" s="413">
        <f t="shared" si="23"/>
        <v>0</v>
      </c>
      <c r="I334" s="413">
        <f t="shared" si="21"/>
        <v>0</v>
      </c>
      <c r="J334" s="413">
        <f t="shared" si="24"/>
        <v>0</v>
      </c>
    </row>
    <row r="335" spans="2:10" ht="12.75">
      <c r="B335" s="552" t="s">
        <v>3191</v>
      </c>
      <c r="C335" s="420">
        <f>(EVH13+EVH14+EVH15+EVH16)</f>
        <v>0</v>
      </c>
      <c r="D335" s="425" t="s">
        <v>2696</v>
      </c>
      <c r="E335" s="423" t="s">
        <v>3173</v>
      </c>
      <c r="F335" s="420">
        <f t="shared" si="22"/>
        <v>0</v>
      </c>
      <c r="G335" s="413">
        <v>334</v>
      </c>
      <c r="H335" s="413">
        <f t="shared" si="23"/>
        <v>0</v>
      </c>
      <c r="I335" s="413">
        <f t="shared" si="21"/>
        <v>0</v>
      </c>
      <c r="J335" s="413">
        <f t="shared" si="24"/>
        <v>0</v>
      </c>
    </row>
    <row r="336" spans="2:10" ht="15">
      <c r="B336" s="551" t="s">
        <v>3192</v>
      </c>
      <c r="C336" s="420">
        <f>(EVH17)</f>
        <v>0</v>
      </c>
      <c r="D336" s="425" t="s">
        <v>2696</v>
      </c>
      <c r="E336" s="423" t="s">
        <v>3173</v>
      </c>
      <c r="F336" s="420">
        <f t="shared" si="22"/>
        <v>0</v>
      </c>
      <c r="G336" s="413">
        <v>335</v>
      </c>
      <c r="H336" s="413">
        <f t="shared" si="23"/>
        <v>0</v>
      </c>
      <c r="I336" s="413">
        <f t="shared" si="21"/>
        <v>0</v>
      </c>
      <c r="J336" s="413">
        <f t="shared" si="24"/>
        <v>0</v>
      </c>
    </row>
    <row r="337" spans="2:10" ht="15">
      <c r="B337" s="551" t="s">
        <v>3193</v>
      </c>
      <c r="C337" s="420">
        <f>(EVH18)</f>
        <v>0</v>
      </c>
      <c r="D337" s="425" t="s">
        <v>2696</v>
      </c>
      <c r="E337" s="423" t="s">
        <v>3173</v>
      </c>
      <c r="F337" s="420">
        <f t="shared" si="22"/>
        <v>0</v>
      </c>
      <c r="G337" s="413">
        <v>336</v>
      </c>
      <c r="H337" s="413">
        <f t="shared" si="23"/>
        <v>0</v>
      </c>
      <c r="I337" s="413">
        <f t="shared" si="21"/>
        <v>0</v>
      </c>
      <c r="J337" s="413">
        <f t="shared" si="24"/>
        <v>0</v>
      </c>
    </row>
    <row r="338" spans="2:10" ht="12.75">
      <c r="B338" s="552" t="s">
        <v>3194</v>
      </c>
      <c r="C338" s="420">
        <f>(EVH17+EVH18)</f>
        <v>0</v>
      </c>
      <c r="D338" s="425" t="s">
        <v>2696</v>
      </c>
      <c r="E338" s="423" t="s">
        <v>3173</v>
      </c>
      <c r="F338" s="420">
        <f t="shared" si="22"/>
        <v>0</v>
      </c>
      <c r="G338" s="413">
        <v>337</v>
      </c>
      <c r="H338" s="413">
        <f t="shared" si="23"/>
        <v>0</v>
      </c>
      <c r="I338" s="413">
        <f t="shared" si="21"/>
        <v>0</v>
      </c>
      <c r="J338" s="413">
        <f t="shared" si="24"/>
        <v>0</v>
      </c>
    </row>
    <row r="339" spans="2:10" ht="15">
      <c r="B339" s="551" t="s">
        <v>3195</v>
      </c>
      <c r="C339" s="420">
        <f>(EDS05)</f>
        <v>0</v>
      </c>
      <c r="D339" s="425" t="s">
        <v>2696</v>
      </c>
      <c r="E339" s="423" t="s">
        <v>3173</v>
      </c>
      <c r="F339" s="420">
        <f t="shared" si="22"/>
        <v>0</v>
      </c>
      <c r="G339" s="413">
        <v>338</v>
      </c>
      <c r="H339" s="413">
        <f t="shared" si="23"/>
        <v>0</v>
      </c>
      <c r="I339" s="413">
        <f t="shared" si="21"/>
        <v>0</v>
      </c>
      <c r="J339" s="413">
        <f t="shared" si="24"/>
        <v>0</v>
      </c>
    </row>
    <row r="340" spans="2:10" ht="15">
      <c r="B340" s="551" t="s">
        <v>3196</v>
      </c>
      <c r="C340" s="420">
        <f>(EDS06)</f>
        <v>0</v>
      </c>
      <c r="D340" s="425" t="s">
        <v>2696</v>
      </c>
      <c r="E340" s="423" t="s">
        <v>3173</v>
      </c>
      <c r="F340" s="420">
        <f t="shared" si="22"/>
        <v>0</v>
      </c>
      <c r="G340" s="413">
        <v>339</v>
      </c>
      <c r="H340" s="413">
        <f t="shared" si="23"/>
        <v>0</v>
      </c>
      <c r="I340" s="413">
        <f t="shared" si="21"/>
        <v>0</v>
      </c>
      <c r="J340" s="413">
        <f t="shared" si="24"/>
        <v>0</v>
      </c>
    </row>
    <row r="341" spans="2:10" ht="12.75">
      <c r="B341" s="552" t="s">
        <v>3197</v>
      </c>
      <c r="C341" s="420">
        <f>(EDS05+EDS06)</f>
        <v>0</v>
      </c>
      <c r="D341" s="425" t="s">
        <v>2696</v>
      </c>
      <c r="E341" s="423" t="s">
        <v>3173</v>
      </c>
      <c r="F341" s="420">
        <f t="shared" si="22"/>
        <v>0</v>
      </c>
      <c r="G341" s="413">
        <v>340</v>
      </c>
      <c r="H341" s="413">
        <f t="shared" si="23"/>
        <v>0</v>
      </c>
      <c r="I341" s="413">
        <f t="shared" si="21"/>
        <v>0</v>
      </c>
      <c r="J341" s="413">
        <f t="shared" si="24"/>
        <v>0</v>
      </c>
    </row>
    <row r="342" spans="2:10" ht="15">
      <c r="B342" s="551" t="s">
        <v>3198</v>
      </c>
      <c r="C342" s="420">
        <f>(EDS07)</f>
        <v>0</v>
      </c>
      <c r="D342" s="425" t="s">
        <v>2696</v>
      </c>
      <c r="E342" s="423" t="s">
        <v>3173</v>
      </c>
      <c r="F342" s="420">
        <f t="shared" si="22"/>
        <v>0</v>
      </c>
      <c r="G342" s="413">
        <v>341</v>
      </c>
      <c r="H342" s="413">
        <f t="shared" si="23"/>
        <v>0</v>
      </c>
      <c r="I342" s="413">
        <f t="shared" si="21"/>
        <v>0</v>
      </c>
      <c r="J342" s="413">
        <f t="shared" si="24"/>
        <v>0</v>
      </c>
    </row>
    <row r="343" spans="2:10" ht="15">
      <c r="B343" s="551" t="s">
        <v>3199</v>
      </c>
      <c r="C343" s="420">
        <f>(EDS08)</f>
        <v>0</v>
      </c>
      <c r="D343" s="425" t="s">
        <v>2696</v>
      </c>
      <c r="E343" s="423" t="s">
        <v>3173</v>
      </c>
      <c r="F343" s="420">
        <f t="shared" si="22"/>
        <v>0</v>
      </c>
      <c r="G343" s="413">
        <v>342</v>
      </c>
      <c r="H343" s="413">
        <f t="shared" si="23"/>
        <v>0</v>
      </c>
      <c r="I343" s="413">
        <f t="shared" si="21"/>
        <v>0</v>
      </c>
      <c r="J343" s="413">
        <f t="shared" si="24"/>
        <v>0</v>
      </c>
    </row>
    <row r="344" spans="2:10" ht="12.75">
      <c r="B344" s="552" t="s">
        <v>3200</v>
      </c>
      <c r="C344" s="420">
        <f>(EDS07+EDS08)</f>
        <v>0</v>
      </c>
      <c r="D344" s="425" t="s">
        <v>2696</v>
      </c>
      <c r="E344" s="423" t="s">
        <v>3173</v>
      </c>
      <c r="F344" s="420">
        <f t="shared" si="22"/>
        <v>0</v>
      </c>
      <c r="G344" s="413">
        <v>343</v>
      </c>
      <c r="H344" s="413">
        <f t="shared" si="23"/>
        <v>0</v>
      </c>
      <c r="I344" s="413">
        <f t="shared" si="21"/>
        <v>0</v>
      </c>
      <c r="J344" s="413">
        <f t="shared" si="24"/>
        <v>0</v>
      </c>
    </row>
    <row r="345" spans="2:10" ht="12.75">
      <c r="B345" s="552" t="s">
        <v>3201</v>
      </c>
      <c r="C345" s="420">
        <f>(EDS05+EDS06+EDS07+EDS08)</f>
        <v>0</v>
      </c>
      <c r="D345" s="425" t="s">
        <v>2696</v>
      </c>
      <c r="E345" s="423" t="s">
        <v>3173</v>
      </c>
      <c r="F345" s="420">
        <f t="shared" si="22"/>
        <v>0</v>
      </c>
      <c r="G345" s="413">
        <v>344</v>
      </c>
      <c r="H345" s="413">
        <f t="shared" si="23"/>
        <v>0</v>
      </c>
      <c r="I345" s="413">
        <f t="shared" si="21"/>
        <v>0</v>
      </c>
      <c r="J345" s="413">
        <f t="shared" si="24"/>
        <v>0</v>
      </c>
    </row>
    <row r="346" spans="2:10" ht="15">
      <c r="B346" s="551" t="s">
        <v>3202</v>
      </c>
      <c r="C346" s="420">
        <f>(EDS09)</f>
        <v>0</v>
      </c>
      <c r="D346" s="425" t="s">
        <v>2696</v>
      </c>
      <c r="E346" s="423" t="s">
        <v>3173</v>
      </c>
      <c r="F346" s="420">
        <f t="shared" si="22"/>
        <v>0</v>
      </c>
      <c r="G346" s="413">
        <v>345</v>
      </c>
      <c r="H346" s="413">
        <f t="shared" si="23"/>
        <v>0</v>
      </c>
      <c r="I346" s="413">
        <f t="shared" si="21"/>
        <v>0</v>
      </c>
      <c r="J346" s="413">
        <f t="shared" si="24"/>
        <v>0</v>
      </c>
    </row>
    <row r="347" spans="2:10" ht="15">
      <c r="B347" s="551" t="s">
        <v>3203</v>
      </c>
      <c r="C347" s="420">
        <f>(EDS10)</f>
        <v>0</v>
      </c>
      <c r="D347" s="425" t="s">
        <v>2696</v>
      </c>
      <c r="E347" s="423" t="s">
        <v>3173</v>
      </c>
      <c r="F347" s="420">
        <f t="shared" si="22"/>
        <v>0</v>
      </c>
      <c r="G347" s="413">
        <v>346</v>
      </c>
      <c r="H347" s="413">
        <f t="shared" si="23"/>
        <v>0</v>
      </c>
      <c r="I347" s="413">
        <f t="shared" si="21"/>
        <v>0</v>
      </c>
      <c r="J347" s="413">
        <f t="shared" si="24"/>
        <v>0</v>
      </c>
    </row>
    <row r="348" spans="2:10" ht="12.75">
      <c r="B348" s="552" t="s">
        <v>3204</v>
      </c>
      <c r="C348" s="420">
        <f>(EDS09+EDS10)</f>
        <v>0</v>
      </c>
      <c r="D348" s="425" t="s">
        <v>2696</v>
      </c>
      <c r="E348" s="423" t="s">
        <v>3173</v>
      </c>
      <c r="F348" s="420">
        <f t="shared" si="22"/>
        <v>0</v>
      </c>
      <c r="G348" s="413">
        <v>347</v>
      </c>
      <c r="H348" s="413">
        <f t="shared" si="23"/>
        <v>0</v>
      </c>
      <c r="I348" s="413">
        <f t="shared" si="21"/>
        <v>0</v>
      </c>
      <c r="J348" s="413">
        <f t="shared" si="24"/>
        <v>0</v>
      </c>
    </row>
    <row r="349" spans="2:10" ht="15">
      <c r="B349" s="551" t="s">
        <v>3205</v>
      </c>
      <c r="C349" s="420">
        <f>(EDS11)</f>
        <v>0</v>
      </c>
      <c r="D349" s="425" t="s">
        <v>2696</v>
      </c>
      <c r="E349" s="423" t="s">
        <v>3173</v>
      </c>
      <c r="F349" s="420">
        <f t="shared" si="22"/>
        <v>0</v>
      </c>
      <c r="G349" s="413">
        <v>348</v>
      </c>
      <c r="H349" s="413">
        <f t="shared" si="23"/>
        <v>0</v>
      </c>
      <c r="I349" s="413">
        <f t="shared" si="21"/>
        <v>0</v>
      </c>
      <c r="J349" s="413">
        <f t="shared" si="24"/>
        <v>0</v>
      </c>
    </row>
    <row r="350" spans="2:10" ht="15">
      <c r="B350" s="551" t="s">
        <v>3206</v>
      </c>
      <c r="C350" s="420">
        <f>(EDS12)</f>
        <v>0</v>
      </c>
      <c r="D350" s="425" t="s">
        <v>2696</v>
      </c>
      <c r="E350" s="423" t="s">
        <v>3173</v>
      </c>
      <c r="F350" s="420">
        <f t="shared" si="22"/>
        <v>0</v>
      </c>
      <c r="G350" s="413">
        <v>349</v>
      </c>
      <c r="H350" s="413">
        <f t="shared" si="23"/>
        <v>0</v>
      </c>
      <c r="I350" s="413">
        <f t="shared" si="21"/>
        <v>0</v>
      </c>
      <c r="J350" s="413">
        <f t="shared" si="24"/>
        <v>0</v>
      </c>
    </row>
    <row r="351" spans="2:10" ht="12.75">
      <c r="B351" s="552" t="s">
        <v>3207</v>
      </c>
      <c r="C351" s="420">
        <f>(EDS11+EDS12)</f>
        <v>0</v>
      </c>
      <c r="D351" s="425" t="s">
        <v>2696</v>
      </c>
      <c r="E351" s="423" t="s">
        <v>3173</v>
      </c>
      <c r="F351" s="420">
        <f t="shared" si="22"/>
        <v>0</v>
      </c>
      <c r="G351" s="413">
        <v>350</v>
      </c>
      <c r="H351" s="413">
        <f t="shared" si="23"/>
        <v>0</v>
      </c>
      <c r="I351" s="413">
        <f t="shared" si="21"/>
        <v>0</v>
      </c>
      <c r="J351" s="413">
        <f t="shared" si="24"/>
        <v>0</v>
      </c>
    </row>
    <row r="352" spans="2:10" ht="12.75">
      <c r="B352" s="552" t="s">
        <v>3208</v>
      </c>
      <c r="C352" s="420">
        <f>(EDS09+EDS10+EDS11+EDS12)</f>
        <v>0</v>
      </c>
      <c r="D352" s="425" t="s">
        <v>2696</v>
      </c>
      <c r="E352" s="423" t="s">
        <v>3173</v>
      </c>
      <c r="F352" s="420">
        <f t="shared" si="22"/>
        <v>0</v>
      </c>
      <c r="G352" s="413">
        <v>351</v>
      </c>
      <c r="H352" s="413">
        <f t="shared" si="23"/>
        <v>0</v>
      </c>
      <c r="I352" s="413">
        <f t="shared" si="21"/>
        <v>0</v>
      </c>
      <c r="J352" s="413">
        <f t="shared" si="24"/>
        <v>0</v>
      </c>
    </row>
    <row r="353" spans="2:10" ht="15">
      <c r="B353" s="551" t="s">
        <v>3209</v>
      </c>
      <c r="C353" s="420">
        <f>(EDS13)</f>
        <v>0</v>
      </c>
      <c r="D353" s="425" t="s">
        <v>2696</v>
      </c>
      <c r="E353" s="423" t="s">
        <v>3173</v>
      </c>
      <c r="F353" s="420">
        <f t="shared" si="22"/>
        <v>0</v>
      </c>
      <c r="G353" s="413">
        <v>352</v>
      </c>
      <c r="H353" s="413">
        <f t="shared" si="23"/>
        <v>0</v>
      </c>
      <c r="I353" s="413">
        <f t="shared" si="21"/>
        <v>0</v>
      </c>
      <c r="J353" s="413">
        <f t="shared" si="24"/>
        <v>0</v>
      </c>
    </row>
    <row r="354" spans="2:10" ht="15">
      <c r="B354" s="551" t="s">
        <v>3210</v>
      </c>
      <c r="C354" s="420">
        <f>(EDS14)</f>
        <v>0</v>
      </c>
      <c r="D354" s="425" t="s">
        <v>2696</v>
      </c>
      <c r="E354" s="423" t="s">
        <v>3173</v>
      </c>
      <c r="F354" s="420">
        <f t="shared" si="22"/>
        <v>0</v>
      </c>
      <c r="G354" s="413">
        <v>353</v>
      </c>
      <c r="H354" s="413">
        <f t="shared" si="23"/>
        <v>0</v>
      </c>
      <c r="I354" s="413">
        <f t="shared" si="21"/>
        <v>0</v>
      </c>
      <c r="J354" s="413">
        <f t="shared" si="24"/>
        <v>0</v>
      </c>
    </row>
    <row r="355" spans="2:10" ht="12.75">
      <c r="B355" s="552" t="s">
        <v>3211</v>
      </c>
      <c r="C355" s="420">
        <f>(EDS13+EDS14)</f>
        <v>0</v>
      </c>
      <c r="D355" s="425" t="s">
        <v>2696</v>
      </c>
      <c r="E355" s="423" t="s">
        <v>3173</v>
      </c>
      <c r="F355" s="420">
        <f t="shared" si="22"/>
        <v>0</v>
      </c>
      <c r="G355" s="413">
        <v>354</v>
      </c>
      <c r="H355" s="413">
        <f t="shared" si="23"/>
        <v>0</v>
      </c>
      <c r="I355" s="413">
        <f t="shared" si="21"/>
        <v>0</v>
      </c>
      <c r="J355" s="413">
        <f t="shared" si="24"/>
        <v>0</v>
      </c>
    </row>
    <row r="356" spans="2:10" ht="15">
      <c r="B356" s="551" t="s">
        <v>3212</v>
      </c>
      <c r="C356" s="413">
        <f>(DRS01)</f>
        <v>0</v>
      </c>
      <c r="D356" s="425" t="s">
        <v>2696</v>
      </c>
      <c r="E356" s="423" t="s">
        <v>3173</v>
      </c>
      <c r="F356" s="413">
        <f t="shared" si="22"/>
        <v>0</v>
      </c>
      <c r="G356" s="413">
        <v>355</v>
      </c>
      <c r="H356" s="413">
        <f t="shared" si="23"/>
        <v>0</v>
      </c>
      <c r="I356" s="413">
        <f t="shared" si="21"/>
        <v>0</v>
      </c>
      <c r="J356" s="413">
        <f t="shared" si="24"/>
        <v>0</v>
      </c>
    </row>
    <row r="357" spans="2:10" ht="15">
      <c r="B357" s="551" t="s">
        <v>3213</v>
      </c>
      <c r="C357" s="413">
        <f>(DRS02)</f>
        <v>0</v>
      </c>
      <c r="D357" s="425" t="s">
        <v>2696</v>
      </c>
      <c r="E357" s="423" t="s">
        <v>3173</v>
      </c>
      <c r="F357" s="413">
        <f t="shared" si="22"/>
        <v>0</v>
      </c>
      <c r="G357" s="413">
        <v>356</v>
      </c>
      <c r="H357" s="413">
        <f aca="true" t="shared" si="25" ref="H357:H367">IF(D357="&lt;=",0,(IF(D357="&gt;=",1,2)))</f>
        <v>0</v>
      </c>
      <c r="I357" s="413">
        <f aca="true" t="shared" si="26" ref="I357:I367">IF(H357=2,IF(C357&lt;&gt;F357,1,0),IF(H357=0,IF(C357&gt;F357,1,0),IF(C357&lt;F357,1,0)))</f>
        <v>0</v>
      </c>
      <c r="J357" s="413">
        <f>IF(I357=1,1,0)</f>
        <v>0</v>
      </c>
    </row>
    <row r="358" spans="2:10" ht="15">
      <c r="B358" s="551" t="s">
        <v>3221</v>
      </c>
      <c r="C358" s="413">
        <f>(PRO02)</f>
        <v>0</v>
      </c>
      <c r="D358" s="425" t="s">
        <v>2696</v>
      </c>
      <c r="E358" s="413" t="s">
        <v>3174</v>
      </c>
      <c r="F358" s="413">
        <f>(PRO01)</f>
        <v>0</v>
      </c>
      <c r="G358" s="413">
        <v>357</v>
      </c>
      <c r="H358" s="413">
        <f t="shared" si="25"/>
        <v>0</v>
      </c>
      <c r="I358" s="413">
        <f t="shared" si="26"/>
        <v>0</v>
      </c>
      <c r="J358" s="413">
        <f>IF(I358=1,1,0)</f>
        <v>0</v>
      </c>
    </row>
    <row r="359" spans="2:10" ht="15">
      <c r="B359" s="551" t="s">
        <v>3222</v>
      </c>
      <c r="C359" s="413">
        <f>(CPU02)</f>
        <v>0</v>
      </c>
      <c r="D359" s="425" t="s">
        <v>2696</v>
      </c>
      <c r="E359" s="413" t="s">
        <v>3175</v>
      </c>
      <c r="F359" s="413">
        <f>(CPU01)</f>
        <v>0</v>
      </c>
      <c r="G359" s="413">
        <v>358</v>
      </c>
      <c r="H359" s="413">
        <f t="shared" si="25"/>
        <v>0</v>
      </c>
      <c r="I359" s="413">
        <f t="shared" si="26"/>
        <v>0</v>
      </c>
      <c r="J359" s="413">
        <f>IF(I359=1,1,0)</f>
        <v>0</v>
      </c>
    </row>
    <row r="360" spans="2:10" ht="12.75">
      <c r="B360" s="426" t="s">
        <v>3237</v>
      </c>
      <c r="C360" s="426">
        <f>LMA01</f>
        <v>0</v>
      </c>
      <c r="D360" s="425" t="s">
        <v>2696</v>
      </c>
      <c r="E360" s="426" t="s">
        <v>3234</v>
      </c>
      <c r="F360" s="413">
        <f>(NPT36+NPT37+NPT38+NPT39+NPT47+NPT48)</f>
        <v>0</v>
      </c>
      <c r="G360" s="413">
        <v>359</v>
      </c>
      <c r="H360" s="413">
        <f t="shared" si="25"/>
        <v>0</v>
      </c>
      <c r="I360" s="413">
        <f t="shared" si="26"/>
        <v>0</v>
      </c>
      <c r="J360" s="413">
        <f>IF(I360=1,1,0)</f>
        <v>0</v>
      </c>
    </row>
    <row r="361" spans="2:10" s="577" customFormat="1" ht="12.75">
      <c r="B361" s="582" t="s">
        <v>3263</v>
      </c>
      <c r="C361" s="582">
        <f>(NMD01+NMD02)</f>
        <v>0</v>
      </c>
      <c r="D361" s="580" t="s">
        <v>2696</v>
      </c>
      <c r="E361" s="582" t="s">
        <v>3236</v>
      </c>
      <c r="F361" s="577">
        <f>(NPT29+NPT30+NPT31+NPT32+NPT41+NPT42+NPT43+NPT44+NPT49+NPT50+NPT51+NPT52)</f>
        <v>0</v>
      </c>
      <c r="G361" s="413">
        <v>360</v>
      </c>
      <c r="H361" s="413">
        <f t="shared" si="25"/>
        <v>0</v>
      </c>
      <c r="I361" s="413">
        <f t="shared" si="26"/>
        <v>0</v>
      </c>
      <c r="J361" s="413">
        <f aca="true" t="shared" si="27" ref="J361:J367">IF(I361=1,1,0)</f>
        <v>0</v>
      </c>
    </row>
    <row r="362" spans="2:10" s="577" customFormat="1" ht="12.75">
      <c r="B362" s="582" t="s">
        <v>3264</v>
      </c>
      <c r="C362" s="582">
        <f>(SBI46+SBI47+SBI48)</f>
        <v>0</v>
      </c>
      <c r="D362" s="580" t="s">
        <v>2696</v>
      </c>
      <c r="E362" s="582" t="s">
        <v>2754</v>
      </c>
      <c r="F362" s="577">
        <f>(CPP06+CPP13)</f>
        <v>0</v>
      </c>
      <c r="G362" s="577">
        <v>361</v>
      </c>
      <c r="H362" s="577">
        <f t="shared" si="25"/>
        <v>0</v>
      </c>
      <c r="I362" s="577">
        <f t="shared" si="26"/>
        <v>0</v>
      </c>
      <c r="J362" s="577">
        <f t="shared" si="27"/>
        <v>0</v>
      </c>
    </row>
    <row r="363" spans="2:10" s="577" customFormat="1" ht="12.75">
      <c r="B363" s="582" t="s">
        <v>3265</v>
      </c>
      <c r="C363" s="582">
        <f>(TPR40)</f>
        <v>0</v>
      </c>
      <c r="D363" s="580" t="s">
        <v>2696</v>
      </c>
      <c r="E363" s="582" t="s">
        <v>3150</v>
      </c>
      <c r="F363" s="577">
        <f>(TPR06+TPR25+TPR26)</f>
        <v>0</v>
      </c>
      <c r="G363" s="577">
        <v>362</v>
      </c>
      <c r="H363" s="577">
        <f t="shared" si="25"/>
        <v>0</v>
      </c>
      <c r="I363" s="577">
        <f t="shared" si="26"/>
        <v>0</v>
      </c>
      <c r="J363" s="577">
        <f t="shared" si="27"/>
        <v>0</v>
      </c>
    </row>
    <row r="364" spans="2:10" s="577" customFormat="1" ht="12.75">
      <c r="B364" s="582" t="s">
        <v>3266</v>
      </c>
      <c r="C364" s="582">
        <f>(TPR41)</f>
        <v>0</v>
      </c>
      <c r="D364" s="580" t="s">
        <v>2696</v>
      </c>
      <c r="E364" s="582" t="s">
        <v>3150</v>
      </c>
      <c r="F364" s="577">
        <f>(TPR06+TPR25+TPR26)</f>
        <v>0</v>
      </c>
      <c r="G364" s="577">
        <v>363</v>
      </c>
      <c r="H364" s="577">
        <f t="shared" si="25"/>
        <v>0</v>
      </c>
      <c r="I364" s="577">
        <f t="shared" si="26"/>
        <v>0</v>
      </c>
      <c r="J364" s="577">
        <f t="shared" si="27"/>
        <v>0</v>
      </c>
    </row>
    <row r="365" spans="2:10" s="577" customFormat="1" ht="12.75">
      <c r="B365" s="582" t="s">
        <v>3267</v>
      </c>
      <c r="C365" s="582">
        <f>(TPR42)</f>
        <v>0</v>
      </c>
      <c r="D365" s="580" t="s">
        <v>2696</v>
      </c>
      <c r="E365" s="582" t="s">
        <v>3150</v>
      </c>
      <c r="F365" s="577">
        <f>(TPR06+TPR25+TPR26)</f>
        <v>0</v>
      </c>
      <c r="G365" s="577">
        <v>364</v>
      </c>
      <c r="H365" s="577">
        <f t="shared" si="25"/>
        <v>0</v>
      </c>
      <c r="I365" s="577">
        <f t="shared" si="26"/>
        <v>0</v>
      </c>
      <c r="J365" s="577">
        <f t="shared" si="27"/>
        <v>0</v>
      </c>
    </row>
    <row r="366" spans="2:10" s="577" customFormat="1" ht="12.75">
      <c r="B366" s="582" t="s">
        <v>3269</v>
      </c>
      <c r="C366" s="582">
        <f>(TPR43)</f>
        <v>0</v>
      </c>
      <c r="D366" s="580" t="s">
        <v>2696</v>
      </c>
      <c r="E366" s="582" t="s">
        <v>3268</v>
      </c>
      <c r="F366" s="577">
        <f>(TPR08+TPR27+TPR28)</f>
        <v>0</v>
      </c>
      <c r="G366" s="577">
        <v>365</v>
      </c>
      <c r="H366" s="577">
        <f t="shared" si="25"/>
        <v>0</v>
      </c>
      <c r="I366" s="577">
        <f t="shared" si="26"/>
        <v>0</v>
      </c>
      <c r="J366" s="577">
        <f t="shared" si="27"/>
        <v>0</v>
      </c>
    </row>
    <row r="367" spans="2:10" s="577" customFormat="1" ht="12.75">
      <c r="B367" s="582" t="s">
        <v>3270</v>
      </c>
      <c r="C367" s="582">
        <f>(FUE31+FUE32)</f>
        <v>0</v>
      </c>
      <c r="D367" s="580" t="s">
        <v>2696</v>
      </c>
      <c r="E367" s="582" t="s">
        <v>3114</v>
      </c>
      <c r="F367" s="577">
        <f>(FUE09)</f>
        <v>0</v>
      </c>
      <c r="G367" s="577">
        <v>366</v>
      </c>
      <c r="H367" s="577">
        <f t="shared" si="25"/>
        <v>0</v>
      </c>
      <c r="I367" s="577">
        <f t="shared" si="26"/>
        <v>0</v>
      </c>
      <c r="J367" s="577">
        <f t="shared" si="27"/>
        <v>0</v>
      </c>
    </row>
    <row r="368" s="577" customFormat="1" ht="12.75"/>
    <row r="369" s="577" customFormat="1" ht="12.75"/>
    <row r="370" s="577" customFormat="1" ht="12.75"/>
    <row r="371" s="577" customFormat="1" ht="12.75"/>
    <row r="372" s="577" customFormat="1" ht="12.75"/>
    <row r="373" s="577" customFormat="1" ht="12.75"/>
    <row r="374" s="577" customFormat="1" ht="12.75"/>
    <row r="375" s="577" customFormat="1" ht="12.75"/>
    <row r="376" s="577" customFormat="1" ht="12.75"/>
    <row r="377" s="577" customFormat="1" ht="12.75"/>
    <row r="378" s="577" customFormat="1" ht="12.75"/>
    <row r="379" s="577" customFormat="1" ht="12.75"/>
    <row r="380" s="577" customFormat="1" ht="12.75"/>
  </sheetData>
  <sheetProtection password="D63C" sheet="1"/>
  <mergeCells count="1">
    <mergeCell ref="C1:D1"/>
  </mergeCells>
  <conditionalFormatting sqref="C1:D1">
    <cfRule type="cellIs" priority="8" dxfId="10" operator="greaterThan" stopIfTrue="1">
      <formula>0</formula>
    </cfRule>
  </conditionalFormatting>
  <conditionalFormatting sqref="H4:H359">
    <cfRule type="cellIs" priority="5" dxfId="2" operator="equal" stopIfTrue="1">
      <formula>2</formula>
    </cfRule>
    <cfRule type="cellIs" priority="6" dxfId="1" operator="equal" stopIfTrue="1">
      <formula>1</formula>
    </cfRule>
    <cfRule type="cellIs" priority="7" dxfId="0" operator="equal" stopIfTrue="1">
      <formula>0</formula>
    </cfRule>
  </conditionalFormatting>
  <conditionalFormatting sqref="I4:I367">
    <cfRule type="cellIs" priority="4" dxfId="3" operator="equal" stopIfTrue="1">
      <formula>1</formula>
    </cfRule>
  </conditionalFormatting>
  <conditionalFormatting sqref="H360:H367">
    <cfRule type="cellIs" priority="1" dxfId="2" operator="equal" stopIfTrue="1">
      <formula>2</formula>
    </cfRule>
    <cfRule type="cellIs" priority="2" dxfId="1" operator="equal" stopIfTrue="1">
      <formula>1</formula>
    </cfRule>
    <cfRule type="cellIs" priority="3" dxfId="0" operator="equal" stopIfTrue="1">
      <formula>0</formula>
    </cfRule>
  </conditionalFormatting>
  <hyperlinks>
    <hyperlink ref="E4" location="CON01" display="(CON01 + CON02 + CON03 + CON04 + CON05 + CON06 + CON07 + CON08 + CON09 + CON10 + CON21 + CON22 + CON23 + CON24 + CON25 + CON26 + CON27 + CON28 + CON29 + CON30)"/>
    <hyperlink ref="B4" location="CPP01" display="(CPP01 + CPP02 + CPP03 + CPP04 + CPP05 + CPP06 + CPP07)"/>
    <hyperlink ref="E5" location="CON11" display="(CON11 + CON12 + CON13 + CON14 + CON15 + CON16 + CON17 + CON18 + CON19 + CON20 + CON31 + CON32 + CON33 + CON34 + CON35 + CON36 + CON37 + CON38 + CON39 + CON40)"/>
    <hyperlink ref="B5" location="CPP08" display="(CPP08 + CPP09 + CPP10 + CPP11 + CPP12 + CPP13 + CPP14)"/>
    <hyperlink ref="E6" location="CPP01" display="(CPP01 + CPP02 + CPP03 + CPP04 + CPP05 + CPP06 + CPP07 + CPP08 + CPP09 + CPP10 + CPP11 + CPP12 + CPP13 + CPP14)"/>
    <hyperlink ref="B6" location="REF01" display="(REF01 + REF02)"/>
    <hyperlink ref="B7" location="CNM01" display="(CNM01)"/>
    <hyperlink ref="E7" location="CPP01" display="(CPP01 + CPP02 + CPP03 + CPP04 + CPP05 + CPP06 + CPP07 + CPP08 + CPP09 + CPP10 + CPP11 + CPP12 + CPP13 + CPP14)"/>
    <hyperlink ref="B8" location="CNM02" display="(CNM02)"/>
    <hyperlink ref="E8" location="CNM01" display="(CNM01)"/>
    <hyperlink ref="B9" location="CSP01" display="(CSP01)"/>
    <hyperlink ref="E9" location="CON01" display="(CON01 + CON11)"/>
    <hyperlink ref="B10" location="CSP02" display="(CSP02)"/>
    <hyperlink ref="E10" location="CON02" display="(CON02 + CON12)"/>
    <hyperlink ref="B11" location="CSP03" display="(CSP03)"/>
    <hyperlink ref="E11" location="CON03" display="(CON03 + CON13)"/>
    <hyperlink ref="B12" location="CSP04" display="(CSP04)"/>
    <hyperlink ref="E12" location="CON04" display="(CON04 + CON14)"/>
    <hyperlink ref="B13" location="CSP05" display="(CSP05)"/>
    <hyperlink ref="E13" location="CON05" display="(CON05 + CON15)"/>
    <hyperlink ref="B14" location="CSP06" display="(CSP06)"/>
    <hyperlink ref="E14" location="CON06" display="(CON06 + CON16)"/>
    <hyperlink ref="B15" location="CSP07" display="(CSP07)"/>
    <hyperlink ref="E15" location="CON07" display="(CON07 + CON17)"/>
    <hyperlink ref="B16" location="CSP08" display="(CSP08)"/>
    <hyperlink ref="E16" location="CON08" display="(CON08 + CON18)"/>
    <hyperlink ref="B17" location="CSP09" display="(CSP09)"/>
    <hyperlink ref="E17" location="CON09" display="(CON09 + CON19)"/>
    <hyperlink ref="B18" location="CSP10" display="(CSP10)"/>
    <hyperlink ref="E18" location="CON10" display="(CON10 + CON20)"/>
    <hyperlink ref="B19" location="CSP11" display="(CSP11)"/>
    <hyperlink ref="E19" location="CON21" display="(CON21 + CON31)"/>
    <hyperlink ref="B20" location="CSP12" display="(CSP12)"/>
    <hyperlink ref="E20" location="CON22" display="(CON22 + CON32)"/>
    <hyperlink ref="B21" location="CSP13" display="(CSP13)"/>
    <hyperlink ref="E21" location="CON23" display="(CON23 + CON33)"/>
    <hyperlink ref="B22" location="CSP14" display="(CSP14)"/>
    <hyperlink ref="E22" location="CON24" display="(CON24 + CON34)"/>
    <hyperlink ref="B23" location="CSP15" display="(CSP15)"/>
    <hyperlink ref="E23" location="CON25" display="(CON25 + CON35)"/>
    <hyperlink ref="B24" location="CSP16" display="(CSP16)"/>
    <hyperlink ref="E24" location="CON26" display="(CON26 + CON36)"/>
    <hyperlink ref="B25" location="CSP17" display="(CSP17)"/>
    <hyperlink ref="E25" location="CON27" display="(CON27 + CON37)"/>
    <hyperlink ref="B26" location="CSP18" display="(CSP18)"/>
    <hyperlink ref="E26" location="CON28" display="(CON28 + CON38)"/>
    <hyperlink ref="B27" location="CSP19" display="(CSP19)"/>
    <hyperlink ref="E27" location="CON29" display="(CON29 + CON39)"/>
    <hyperlink ref="B28" location="CSP20" display="(CSP20)"/>
    <hyperlink ref="E28" location="CON30" display="(CON30 + CON40)"/>
    <hyperlink ref="B29" location="CSP21" display="(CSP21 + CSP22)"/>
    <hyperlink ref="E29" location="CSP01" display="(CSP01 + CSP02 + CSP03 + CSP04 + CSP05 + CSP06 + CSP07 + CSP08 + CSP09 + CSP10 + CSP11 + CSP12 + CSP13 + CSP14 + CSP15 + CSP16+ CSP17 + CSP18 + CSP19 + CSP20)"/>
    <hyperlink ref="B30" location="CSP23" display="(CSP23 + CSP24 + CSP25 + CSP26 + CSP27 + CSP28 + CSP29)"/>
    <hyperlink ref="E30" location="CSP21" display="(CSP21 + CSP22)"/>
    <hyperlink ref="B31" location="CSP23" display="(CSP23)"/>
    <hyperlink ref="E31" location="CPP01" display="(CPP01 + CPP08)"/>
    <hyperlink ref="B32" location="CSP24" display="(CSP24)"/>
    <hyperlink ref="E32" location="CPP02" display="(CPP02 + CPP09)"/>
    <hyperlink ref="B33" location="CSP25" display="(CSP25)"/>
    <hyperlink ref="E33" location="CPP03" display="(CPP03 + CPP10)"/>
    <hyperlink ref="B34" location="CSP26" display="(CSP26)"/>
    <hyperlink ref="E34" location="CPP04" display="(CPP04 + CPP11)"/>
    <hyperlink ref="B35" location="CSP27" display="(CSP27)"/>
    <hyperlink ref="E35" location="CPP05" display="(CPP05 + CPP12)"/>
    <hyperlink ref="B36" location="CSP28" display="(CSP28)"/>
    <hyperlink ref="E36" location="CPP06" display="(CPP06 + CPP13)"/>
    <hyperlink ref="B37" location="CSP29" display="(CSP29)"/>
    <hyperlink ref="E37" location="CPP07" display="(CPP07 + CPP14)"/>
    <hyperlink ref="B43" location="DIS02" display="(DIS02)"/>
    <hyperlink ref="E43" location="CON01" display="(CON01 + CON02 + CON03 + CON04 + CON05 + CON06 + CON07 + CON08 + CON09 + CON10 + CON11 + CON12 + CON13 + CON14 + CON15 + CON16 + CON17 + CON18 + CON19 + CON20)"/>
    <hyperlink ref="B44" location="DIS03" display="(DIS03)"/>
    <hyperlink ref="E44" location="CON21" display="(CON21 + CON22 + CON23 + CON24 + CON25 + CON26 + CON27 + CON28 + CON29 + CON30 + CON31 + CON32 + CON33 + CON34 + CON35 + CON36 + CON37 + CON38 + CON39 + CON40)"/>
    <hyperlink ref="B46" location="DIS04" display="(DIS04)"/>
    <hyperlink ref="E46" location="CON01" display="(CON01 + CON02 + CON03 + CON04 + CON05 + CON06 + CON11 + CON12 + CON13 + CON14 + CON15 + CON16 + CON21 + CON22 + CON23 + CON24 + CON25 + CON26 + CON31 + CON32 + CON33 + CON34 + CON35 + CON36)"/>
    <hyperlink ref="B47" location="DIS05" display="(DIS05)"/>
    <hyperlink ref="E47" location="CON07" display="(CON07 + CON08 + CON09 + CON17 + CON18 + CON19 + CON27 + CON28 + CON29 + CON37 + CON38 + CON39)"/>
    <hyperlink ref="B48" location="DIS06" display="(DIS06)"/>
    <hyperlink ref="E48" location="CON10" display="(CON10 + CON20 + CON30 + CON40)"/>
    <hyperlink ref="B51" location="CES01" display="(CES01 + CES02 + CES03 + CES04 + CES05 + CES06 + CES07 + CES08 + CES09)"/>
    <hyperlink ref="E51" location="CPP01" display="(CPP01 + CPP02 + CPP03 + CPP04 + CPP05 + CPP06 + CPP07)"/>
    <hyperlink ref="B52" location="CES10" display="(CES10 + CES11 + CES12 + CES13 + CES14 + CES15 + CES16 + CES17 + CES18)"/>
    <hyperlink ref="E52" location="CPP08" display="(CPP08 + CPP09 + CPP10 + CPP11 + CPP12 + CPP13 + CPP14)"/>
    <hyperlink ref="B55" location="CPA01" display="(CPA01)"/>
    <hyperlink ref="E55" location="CON01" display="(CON01 + CON11)"/>
    <hyperlink ref="B56" location="CPA02" display="(CPA02)"/>
    <hyperlink ref="E56" location="CON02" display="(CON02 + CON12)"/>
    <hyperlink ref="B57" location="CPA03" display="(CPA03)"/>
    <hyperlink ref="E57" location="CON03" display="(CON03 + CON13)"/>
    <hyperlink ref="B58" location="CPA04" display="(CPA04)"/>
    <hyperlink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rlink ref="E61" location="CON07" display="(CON07 + CON17)"/>
    <hyperlink ref="B62" location="CPA08" display="(CPA08)"/>
    <hyperlink ref="E62" location="CON08" display="(CON08 + CON18)"/>
    <hyperlink ref="B63" location="CPA09" display="(CPA09)"/>
    <hyperlink ref="E63" location="CON09" display="(CON09 + CON19)"/>
    <hyperlink ref="B64" location="CPA10" display="(CPA10)"/>
    <hyperlink ref="E64" location="CON10" display="(CON10 + CON20)"/>
    <hyperlink ref="B65" location="CPA11" display="(CPA11)"/>
    <hyperlink ref="E65" location="CON21" display="(CON21 + CON31)"/>
    <hyperlink ref="B66" location="CPA12" display="(CPA12)"/>
    <hyperlink ref="E66" location="CON22" display="(CON22 + CON32)"/>
    <hyperlink ref="B67" location="CPA13" display="(CPA13)"/>
    <hyperlink ref="E67" location="CON23" display="(CON23 + CON33)"/>
    <hyperlink ref="B68" location="CPA14" display="(CPA14)"/>
    <hyperlink ref="E68" location="CON24" display="(CON24 + CON34)"/>
    <hyperlink ref="B69" location="CPA15" display="(CPA15)"/>
    <hyperlink ref="E69" location="CON25" display="(CON25 + CON35)"/>
    <hyperlink ref="B70" location="CPA16" display="(CPA16)"/>
    <hyperlink ref="E70" location="CON26" display="(CON26 + CON36)"/>
    <hyperlink ref="B71" location="CPA17" display="(CPA17)"/>
    <hyperlink ref="E71" location="CON27" display="(CON27 + CON37)"/>
    <hyperlink ref="B72" location="CPA18" display="(CPA18)"/>
    <hyperlink ref="E72" location="CON28" display="(CON28 + CON38)"/>
    <hyperlink ref="B73" location="CPA19" display="(CPA19)"/>
    <hyperlink ref="E73" location="CON29" display="(CON29 + CON39)"/>
    <hyperlink ref="B74" location="CPA20" display="(CPA20)"/>
    <hyperlink ref="E74" location="CON30" display="(CON30 + CON40)"/>
    <hyperlink ref="B75" location="CPI01" display="(CPI01)"/>
    <hyperlink ref="E75" location="CPA01" display="(CPA01 + CPA02 + CPA03 + CPA04 + CPA05 + CPA06 + CPA07 + CPA08 + CPA09 + CPA10)"/>
    <hyperlink ref="B76" location="CPI02" display="(CPI02)"/>
    <hyperlink ref="E76" location="CPA11" display="(CPA11 + CPA12 + CPA13 + CPA14 + CPA15 + CPA16 + CPA17 + CPA18 + CPA19 + CPA20)"/>
    <hyperlink ref="B79" location="EMA01" display="(EMA01 + EMA02)"/>
    <hyperlink ref="E79" location="EMB01" display="(EMB01 + EMB02 + EMB03)"/>
    <hyperlink ref="B80" location="EMA03" display="(EMA03 + EMA04)"/>
    <hyperlink ref="E80" location="EMB04" display="(EMB04 + EMB05 + EMB06)"/>
    <hyperlink ref="B81" location="EAR01" display="(EAR01)"/>
    <hyperlink ref="E81" location="EMB01" display="(EMB01 + EMB02 + EMB03 + EMB04 + EMB05 + EMB06)"/>
    <hyperlink ref="B82" location="EMT01" display="(EMT01)"/>
    <hyperlink ref="E82" location="EMB01" display="(EMB01 + EMB02 + EMB03 + EMB04 + EMB05 + EMB06)"/>
    <hyperlink ref="B83" location="EMT06" display="(EMT06)"/>
    <hyperlink ref="E83" location="EMB01" display="(EMB01 + EMB02 + EMB03 + EMB04 + EMB05 + EMB06) "/>
    <hyperlink ref="B84" location="EMT02" display="(EMT02)"/>
    <hyperlink ref="E84" location="EMB01" display="(EMB01 + EMB02 + EMB03 + EMB04 + EMB05 + EMB06)"/>
    <hyperlink ref="B85" location="EMT07" display="(EMT07 + EMT08)"/>
    <hyperlink ref="E85" location="EMB01" display="(EMB01 + EMB04)"/>
    <hyperlink ref="B86" location="EMT03" display="(EMT03 + EMT04)"/>
    <hyperlink ref="E86" location="EMB01" display="(EMB01 + EMB02 + EMB03 + EMB04 + EMB05 + EMB06)"/>
    <hyperlink ref="B87" location="EMT05" display="(EMT05)"/>
    <hyperlink ref="E87" location="EMB01" display="(EMB01 + EMB02 + EMB03 + EMB04 + EMB05 + EMB06)"/>
    <hyperlink ref="B88" location="EMT09" display="(EMT09)"/>
    <hyperlink ref="E88" location="EMB01" display="(EMB01 + EMB02 + EMB03 + EMB04 + EMB05 + EMB06)"/>
    <hyperlink ref="B89" location="PUE05" display="(PUE05)"/>
    <hyperlink ref="E89" location="PUE01" display="(PUE01 + PUE02 + PUE03 + PUE04)"/>
    <hyperlink ref="B90" location="PUE09" display="(PUE09 + PUE10 + PUE11 + PUE12)"/>
    <hyperlink ref="E90" location="PUE01" display="(PUE01 + PUE02 + PUE03 + PUE04)"/>
    <hyperlink ref="B92" location="MEN01" display="(MEN01)"/>
    <hyperlink ref="E92" location="MEN02" display="(MEN02 + MEN03)"/>
    <hyperlink ref="E94" location="CPP08" display="(CPP08)"/>
    <hyperlink ref="B95" location="VIO01" display="(VIO01)"/>
    <hyperlink ref="E95" location="CON06" display="(CON06 + CON07 + CON08 + CON09 + CON10)"/>
    <hyperlink ref="B96" location="VIO02" display="(VIO02)"/>
    <hyperlink ref="E96" location="CON16" display="(CON16 + CON17 + CON18 + CON19 + CON20)"/>
    <hyperlink ref="B97" location="CAN01" display="(CAN01)"/>
    <hyperlink ref="E97" location="CON01" display="(CON01 + CON02 + CON03 + CON04 + CON05 + CON06 + CON07 + CON08 + CON09 + CON10)"/>
    <hyperlink ref="B98" location="CAN02" display="(CAN02)"/>
    <hyperlink ref="E98" location="CON11" display="(CON11 + CON12 + CON13 + CON14 + CON15 + CON16 + CON17 + CON18 + CON19 + CON20)"/>
    <hyperlink ref="B99" location="CAN03" display="(CAN03)"/>
    <hyperlink ref="E99" location="CON01" display="(CON01 + CON02 + CON03 + CON04 + CON05 + CON06 + CON07 + CON08 + CON09 + CON10)"/>
    <hyperlink ref="B100" location="CAN04" display="(CAN04)"/>
    <hyperlink ref="E100" location="CON11" display="(CON11 + CON12 + CON13 + CON14 + CON15 + CON16 + CON17 + CON18 + CON19 + CON20)"/>
    <hyperlink ref="B101" location="CAN05" display="(CAN05)"/>
    <hyperlink ref="E101" location="CON01" display="(CON01 + CON02 + CON03 + CON04 + CON05 + CON06 + CON07 + CON08 + CON09 + CON10)"/>
    <hyperlink ref="B102" location="CAN06" display="(CAN06)"/>
    <hyperlink ref="E102" location="CON11" display="(CON11 + CON12 + CON13 + CON14 + CON15 + CON16 + CON17 + CON18 + CON19 + CON20)"/>
    <hyperlink ref="B103" location="CAN07" display="(CAN07)"/>
    <hyperlink ref="E103" location="CON01" display="(CON01 + CON02 + CON03 + CON04 + CON05 + CON06 + CON07 + CON08 + CON09 + CON10)"/>
    <hyperlink ref="B104" location="CAN08" display="(CAN08)"/>
    <hyperlink ref="E104" location="CON11" display="(CON11 + CON12 + CON13 + CON14 + CON15 + CON16 + CON17 + CON18 + CON19 + CON20)"/>
    <hyperlink ref="E106" location="REF01" display="(REF01)"/>
    <hyperlink ref="B108" location="PFC19" display="(PFC19 + PFC20)"/>
    <hyperlink ref="E108" location="CPP12" display="(CPP12)"/>
    <hyperlink ref="B109" location="PFN01" display="(PFN01)"/>
    <hyperlink ref="E109" location="PFC01" display="(PFC01 + PFC10)"/>
    <hyperlink ref="B110" location="PFN02" display="(PFN02)"/>
    <hyperlink ref="E110" location="PFC02" display="(PFC02 + PFC11)"/>
    <hyperlink ref="B111" location="PFN03" display="(PFN03)"/>
    <hyperlink ref="E111" location="PFC03" display="(PFC03 + PFC12)"/>
    <hyperlink ref="B112" location="PFN04" display="(PFN04)"/>
    <hyperlink ref="E112" location="PFC04" display="(PFC04 + PFC13)"/>
    <hyperlink ref="B113" location="PFN05" display="(PFN05)"/>
    <hyperlink ref="B114" location="PFN06" display="(PFN06)"/>
    <hyperlink ref="E113" location="PFC05" display="(PFC05 + PFC14)"/>
    <hyperlink ref="E114" location="PFC06" display="(PFC06 + PFC15)"/>
    <hyperlink ref="B115" location="PFN10" display="(PFN10)"/>
    <hyperlink ref="E115" location="PFC27" display="(PFC27 + PFC28)"/>
    <hyperlink ref="B116" location="PFN07" display="(PFN07)"/>
    <hyperlink ref="E116" location="PFC07" display="(PFC07 + PFC16)"/>
    <hyperlink ref="B117" location="PFN08" display="(PFN08)"/>
    <hyperlink ref="E117" location="PFC08" display="(PFC08 + PFC17+ PFC21 + PFC22 + PFC23 + PFC24 + PFC25 + PFC26)"/>
    <hyperlink ref="B118" location="PFN09" display="(PFN09)"/>
    <hyperlink ref="E118" location="PFC19" display="(PFC19 + PFC20)"/>
    <hyperlink ref="B121" location="CNS02" display="(CNS02)"/>
    <hyperlink ref="E121" location="CON02" display="(CON02 + CON22)"/>
    <hyperlink ref="B122" location="CNS03" display="(CNS03)"/>
    <hyperlink ref="E122" location="CON03" display="(CON03 + CON23)"/>
    <hyperlink ref="B123" location="CNS09" display="(CNS09)"/>
    <hyperlink ref="E123" location="CON04" display="(CON04 + CON24)"/>
    <hyperlink ref="B124" location="CNS10" display="(CNS10)"/>
    <hyperlink ref="E124" location="CON11" display="(CON11 + CON31)"/>
    <hyperlink ref="B126" location="CNS05" display="(CNS05)"/>
    <hyperlink ref="E126" location="CON12" display="(CON12 + CON32)"/>
    <hyperlink ref="B127" location="CNS06" display="(CNS06)"/>
    <hyperlink ref="E127" location="CON13" display="(CON13 + CON33)"/>
    <hyperlink ref="B128" location="CNS11" display="(CNS11)"/>
    <hyperlink ref="E128" location="CON14" display="(CON14 + CON34)"/>
    <hyperlink ref="B129" location="CNS02" display="(CNS02 + CNS03 + CNS07 + CNS08 + CNS09)"/>
    <hyperlink ref="E129" location="CPP04" display="(CPP04)"/>
    <hyperlink ref="B131" location="CNS05" display="(CNS05 + CNS06 + CNS10 + CNS11)"/>
    <hyperlink ref="E131" location="CPP11" display="(CPP11)"/>
    <hyperlink ref="B137" location="CEN61" display="(CEN61 + CEN63 + CEN65)"/>
    <hyperlink ref="E137" location="CON04" display="(CON04 + CON14 + CON24 + CON34)"/>
    <hyperlink ref="E138" location="CON05" display="(CON05 + CON06 + CON15 + CON16 + CON25 + CON26 + CON35 + CON36)"/>
    <hyperlink ref="B141" location="EDA01" display="(EDA01)"/>
    <hyperlink ref="E141:E142" location="CON01" display="(CON01 + CON21)"/>
    <hyperlink ref="E147" location="CON01" display="(CON01 + CON21)"/>
    <hyperlink ref="E150" location="CON01" display="(CON01 + CON21)"/>
    <hyperlink ref="E161" location="CON01" display="(CON01 + CON21)"/>
    <hyperlink ref="E143:E144" location="CON02" display="(CON02 + CON22)"/>
    <hyperlink ref="E151" location="CON02" display="(CON02 + CON22)"/>
    <hyperlink ref="E145:E146" location="CON03" display="(CON03 + CON23)"/>
    <hyperlink ref="E149" location="CON03" display="(CON03 + CON23)"/>
    <hyperlink ref="E152" location="CON03" display="(CON03 + CON23)"/>
    <hyperlink ref="E148" location="CON02" display="(CON02 + CON22)"/>
    <hyperlink ref="B142" location="EDA01" display="(EDA01 + EDA04 + EDA07)"/>
    <hyperlink ref="B143" location="EDA02" display="(EDA02)"/>
    <hyperlink ref="B144" location="EDA02" display="(EDA02 + EDA05 + EDA08)"/>
    <hyperlink ref="B145" location="EDA03" display="(EDA03)"/>
    <hyperlink ref="B146" location="EDA03" display="(EDA03 + EDA06 + EDA09)"/>
    <hyperlink ref="B147" location="EDA04" display="(EDA04)"/>
    <hyperlink ref="B148" location="EDA05" display="(EDA05)"/>
    <hyperlink ref="B149" location="EDA06" display="(EDA06)"/>
    <hyperlink ref="B150" location="EDA07" display="(EDA07)"/>
    <hyperlink ref="B151" location="EDA08" display="(EDA08)"/>
    <hyperlink ref="B152" location="EDA09" display="(EDA09)"/>
    <hyperlink ref="E153" location="CON11" display="(CON11 + CON31)"/>
    <hyperlink ref="E158" location="CON11" display="(CON11 + CON31)"/>
    <hyperlink ref="E154:E155" location="CON12" display="(CON12 + CON32)"/>
    <hyperlink ref="E159" location="CON12" display="(CON12 + CON32)"/>
    <hyperlink ref="E156:E157" location="CON13" display="(CON13 + CON33)"/>
    <hyperlink ref="E160" location="CON13" display="(CON13 + CON33)"/>
    <hyperlink ref="B153" location="EDA10" display="(EDA10)"/>
    <hyperlink ref="B154" location="EDA11" display="(EDA11)"/>
    <hyperlink ref="B155" location="EDA11" display="(EDA11 + EDA14)"/>
    <hyperlink ref="B156" location="EDA12" display="(EDA12)"/>
    <hyperlink ref="B157" location="EDA12" display="(EDA12 + EDA15)"/>
    <hyperlink ref="B158" location="EDA13" display="(EDA13)"/>
    <hyperlink ref="B159" location="EDA14" display="(EDA14)"/>
    <hyperlink ref="B160" location="EDA15" display="(EDA15)"/>
    <hyperlink ref="E163" location="CON11" display="(CON11 + CON31)"/>
    <hyperlink ref="B161" location="IRA01" display="(IRA01 + IRA04)"/>
    <hyperlink ref="B163" location="IRA07" display="(IRA07 + IRA10)"/>
    <hyperlink ref="B165" location="NEM01" display="(NEM01)"/>
    <hyperlink ref="E165" location="IRA01" display="(IRA01 + IRA04 + IRA13 + IRA14 + IRA07 + IRA10 + IRA15 + IRA16)"/>
    <hyperlink ref="B166" location="NEM02" display="(NEM02)"/>
    <hyperlink ref="E166" location="IRA07" display="(IRA07 + IRA10 + IRA15 + IRA16)"/>
    <hyperlink ref="B167" location="REI01" display="(REI01)"/>
    <hyperlink ref="E167" location="IRA01" display="(IRA01 + IRA04 + IRA07 + IRA10 + IRA13 + IRA14 + IRA15 + IRA16)"/>
    <hyperlink ref="B168" location="REI02" display="(REI02)"/>
    <hyperlink ref="E168" location="NEM01" display="(NEM01 + NEM02)"/>
    <hyperlink ref="B191" location="SBI12" display="(SBI12)"/>
    <hyperlink ref="B192" location="SBI13" display="(SBI13)"/>
    <hyperlink ref="B193" location="SBI14" display="(SBI14)"/>
    <hyperlink ref="B194" location="SBI27" display="(SBI27)"/>
    <hyperlink ref="B195" location="SBE34" display="(SBE34)"/>
    <hyperlink ref="E195" location="SBE36" display="(SBE36)"/>
    <hyperlink ref="B196" location="SBE35" display="(SBE35)"/>
    <hyperlink ref="E196" location="SBE37" display="(SBE37)"/>
    <hyperlink ref="B197" location="SBE39" display="(SBE39)"/>
    <hyperlink ref="E197" location="SBE38" display="(SBE38)"/>
    <hyperlink ref="B198" location="SBE39" display="(SBE39)"/>
    <hyperlink ref="E198" location="SBE40" display="(SBE40 + SBE41 + SBE42)"/>
    <hyperlink ref="B199" location="SBE43" display="(SBE43)"/>
    <hyperlink ref="E199" location="SBE44" display="(SBE44 + SBE45 + SBE46)"/>
    <hyperlink ref="B209" location="SPI05" display="(SPI05)"/>
    <hyperlink ref="E209" location="SPI01" display="(SPI01)"/>
    <hyperlink ref="B210" location="SPI06" display="(SPI06)"/>
    <hyperlink ref="E210" location="SPI02" display="(SPI02)"/>
    <hyperlink ref="B211" location="SPI07" display="(SPI07)"/>
    <hyperlink ref="E211" location="SPI03" display="(SPI03)"/>
    <hyperlink ref="B212" location="SPI08" display="(SPI08)"/>
    <hyperlink ref="E212" location="SPI04" display="(SPI04)"/>
    <hyperlink ref="B213" location="SPI09" display="(SPI09)"/>
    <hyperlink ref="E213" location="SPI05" display="(SPI05)"/>
    <hyperlink ref="B214" location="SPI10" display="(SPI10)"/>
    <hyperlink ref="E214" location="SPI06" display="(SPI06)"/>
    <hyperlink ref="B215" location="SPI11" display="(SPI11)"/>
    <hyperlink ref="E215" location="SPI07" display="(SPI07)"/>
    <hyperlink ref="B216" location="SPI12" display="(SPI12)"/>
    <hyperlink ref="E216" location="SPI08" display="(SPI08)"/>
    <hyperlink ref="B217" location="SPI13" display="(SPI13)"/>
    <hyperlink ref="E217" location="SPI09" display="(SPI09)"/>
    <hyperlink ref="E218" location="SPI10" display="(SPI10)"/>
    <hyperlink ref="E219" location="SPI11" display="(SPI11)"/>
    <hyperlink ref="E220" location="SPI12" display="(SPI12)"/>
    <hyperlink ref="B218" location="SPI14" display="(SPI14)"/>
    <hyperlink ref="B219" location="SPI15" display="(SPI15)"/>
    <hyperlink ref="B220" location="SPI16" display="(SPI16)"/>
    <hyperlink ref="B239" location="NMA01" display="(NMA01 + NMA02)"/>
    <hyperlink ref="B240" location="NMA03" display="(NMA03 + NMA04)"/>
    <hyperlink ref="B119" location="CNS07" display="(CNS07 + CNS08)"/>
    <hyperlink ref="B120" location="CNS07" display="(CNS07 + CNS08 + EDA01 + EDA04 + EDA07 + IRA01 + IRA04)"/>
    <hyperlink ref="B125" location="CNS10" display="(CNS10 + EDA10 + EDA13 + IRA07 + IRA10)"/>
    <hyperlink ref="B130" location="CNS02" display="(CNS02 + CNS03 + EDA02 + EDA03 + EDA05 + EDA06 + EDA08 + EDA09 + IRA13 + IRA14)"/>
    <hyperlink ref="B132" location="CNS05" display="(CNS05 + CNS06 + EDA11 + EDA12 + EDA14 + EDA15 + IRA15 + IRA16)"/>
    <hyperlink ref="B135" location="CEN68" display="(CEN68 + CEN71 + CEN74 + CEN77 + CEN80)"/>
    <hyperlink ref="B136" location="CEN69" display="(CEN69 + CEN72 + CEN75 + CEN78 + CEN81)"/>
    <hyperlink ref="B162" location="IRA13" display="(IRA13 + IRA14)"/>
    <hyperlink ref="B164" location="IRA15" display="(IRA15 + IRA16)"/>
    <hyperlink ref="B187" location="SBI28" display="(SBI28 + SBI29 + SBI36 + SBI37)"/>
    <hyperlink ref="B188" location="SBI30" display="(SBI30 + SBI31 + SBI38 + SBI39)"/>
    <hyperlink ref="B189" location="SBI32" display="(SBI32 + SBI33 + SBI40 + SBI41)"/>
    <hyperlink ref="B190" location="SBI34" display="(SBI34 + SBI35 + SBI42 + SBI43)"/>
    <hyperlink ref="B200" location="PFI01" display="(PFI01)"/>
    <hyperlink ref="B201" location="PFI02" display="(PFI02)"/>
    <hyperlink ref="B202" location="PFI03" display="(PFI03)"/>
    <hyperlink ref="B203" location="PFI04" display="(PFI04)"/>
    <hyperlink ref="B204" location="PFI05" display="(PFI05)"/>
    <hyperlink ref="B205" location="PFI06" display="(PFI06)"/>
    <hyperlink ref="B206" location="PFI09" display="(PFI09)"/>
    <hyperlink ref="B207" location="PFI07" display="(PFI07)"/>
    <hyperlink ref="B208" location="PFI08" display="(PFI08)"/>
    <hyperlink ref="B241" location="NMD03" display="(NMD03 + NMD04)"/>
    <hyperlink ref="E49" location="CPP01" display="(CPP01 + CPP02+ CPP03 + CPP04 + CPP05 + CPP06 + CPP07 + CPP08 + CPP09 + CPP10 + CPP11 + CPP12 + CPP13 + CPP14)"/>
    <hyperlink ref="E119" location="CON01" display="(CON01 + CON21)"/>
    <hyperlink ref="E120" location="CON01" display="(CON01 + CON21)"/>
    <hyperlink ref="E125" location="CON11" display="(CON11 + CON31)"/>
    <hyperlink ref="E130" location="CON02" display="(CON02 + CON03 + CON22 + CON23)"/>
    <hyperlink ref="E132" location="CON12" display="(CON12 + CON13 + CON32 + CON33)"/>
    <hyperlink ref="E135" location="CON02" display="(CON02 + CON12 + CON22 + CON32)"/>
    <hyperlink ref="E136" location="CON03" display="(CON03 + CON13 + CON23 + CON33)"/>
    <hyperlink ref="E162" location="CON02" display="(CON02 + CON03 + CON22 + CON23)"/>
    <hyperlink ref="E164" location="CON12" display="(CON12 + CON13 + CON32 + CON33)"/>
    <hyperlink ref="E187" location="CPP06" display="(CPP06 + CPP13)"/>
    <hyperlink ref="E188" location="CPP06" display="(CPP06 + CPP13)"/>
    <hyperlink ref="E189" location="CPP06" display="(CPP06 + CPP13)"/>
    <hyperlink ref="E190" location="CPP06" display="(CPP06 + CPP13)"/>
    <hyperlink ref="E200" location="PFU01" display="(PFU01 + PFU09)"/>
    <hyperlink ref="E201" location="PFU02" display="(PFU02 + PFU10)"/>
    <hyperlink ref="E202" location="PFU03" display="(PFU03 + PFU11)"/>
    <hyperlink ref="E203" location="PFU04" display="(PFU04 + PFU12)"/>
    <hyperlink ref="E204" location="PFU05" display="(PFU05 + PFU13)"/>
    <hyperlink ref="E205" location="PFU06" display="(PFU06 + PFU14)"/>
    <hyperlink ref="E206" location="PFU21" display="(PFU21 + PFU22)"/>
    <hyperlink ref="E207" location="PFU07" display="(PFU07 + PFU15)"/>
    <hyperlink ref="E208" location="PFU08" display="(PFU08 + PFU16 + PFU17 + PFU18 + PFU19 + PFU20)"/>
  </hyperlink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E1526"/>
  <sheetViews>
    <sheetView zoomScalePageLayoutView="0" workbookViewId="0" topLeftCell="A1">
      <selection activeCell="A1" sqref="A1"/>
    </sheetView>
  </sheetViews>
  <sheetFormatPr defaultColWidth="11.421875" defaultRowHeight="12.75"/>
  <cols>
    <col min="1" max="1" width="15.8515625" style="0" customWidth="1"/>
    <col min="2" max="2" width="9.8515625" style="0" customWidth="1"/>
  </cols>
  <sheetData>
    <row r="1" spans="1:5" ht="12.75">
      <c r="A1">
        <f aca="true" t="shared" si="0" ref="A1:A64">clues</f>
        <v>0</v>
      </c>
      <c r="B1" t="s">
        <v>5</v>
      </c>
      <c r="C1">
        <f ca="1">INDIRECT(B1)</f>
        <v>0</v>
      </c>
      <c r="D1">
        <f aca="true" t="shared" si="1" ref="D1:D64">mes</f>
        <v>0</v>
      </c>
      <c r="E1">
        <f aca="true" t="shared" si="2" ref="E1:E64">anno</f>
        <v>2020</v>
      </c>
    </row>
    <row r="2" spans="1:5" ht="12.75">
      <c r="A2">
        <f t="shared" si="0"/>
        <v>0</v>
      </c>
      <c r="B2" t="s">
        <v>7</v>
      </c>
      <c r="C2">
        <f ca="1">INDIRECT(B2)</f>
        <v>0</v>
      </c>
      <c r="D2">
        <f t="shared" si="1"/>
        <v>0</v>
      </c>
      <c r="E2">
        <f t="shared" si="2"/>
        <v>2020</v>
      </c>
    </row>
    <row r="3" spans="1:5" ht="12.75">
      <c r="A3">
        <f t="shared" si="0"/>
        <v>0</v>
      </c>
      <c r="B3" t="s">
        <v>9</v>
      </c>
      <c r="C3">
        <f ca="1" t="shared" si="3" ref="C3:C66">INDIRECT(B3)</f>
        <v>0</v>
      </c>
      <c r="D3">
        <f t="shared" si="1"/>
        <v>0</v>
      </c>
      <c r="E3">
        <f t="shared" si="2"/>
        <v>2020</v>
      </c>
    </row>
    <row r="4" spans="1:5" ht="12.75">
      <c r="A4">
        <f t="shared" si="0"/>
        <v>0</v>
      </c>
      <c r="B4" t="s">
        <v>11</v>
      </c>
      <c r="C4">
        <f ca="1" t="shared" si="3"/>
        <v>0</v>
      </c>
      <c r="D4">
        <f t="shared" si="1"/>
        <v>0</v>
      </c>
      <c r="E4">
        <f t="shared" si="2"/>
        <v>2020</v>
      </c>
    </row>
    <row r="5" spans="1:5" ht="12.75">
      <c r="A5">
        <f t="shared" si="0"/>
        <v>0</v>
      </c>
      <c r="B5" t="s">
        <v>13</v>
      </c>
      <c r="C5">
        <f ca="1" t="shared" si="3"/>
        <v>0</v>
      </c>
      <c r="D5">
        <f t="shared" si="1"/>
        <v>0</v>
      </c>
      <c r="E5">
        <f t="shared" si="2"/>
        <v>2020</v>
      </c>
    </row>
    <row r="6" spans="1:5" ht="12.75">
      <c r="A6">
        <f t="shared" si="0"/>
        <v>0</v>
      </c>
      <c r="B6" t="s">
        <v>15</v>
      </c>
      <c r="C6">
        <f ca="1" t="shared" si="3"/>
        <v>0</v>
      </c>
      <c r="D6">
        <f t="shared" si="1"/>
        <v>0</v>
      </c>
      <c r="E6">
        <f t="shared" si="2"/>
        <v>2020</v>
      </c>
    </row>
    <row r="7" spans="1:5" ht="12.75">
      <c r="A7">
        <f t="shared" si="0"/>
        <v>0</v>
      </c>
      <c r="B7" t="s">
        <v>17</v>
      </c>
      <c r="C7">
        <f ca="1" t="shared" si="3"/>
        <v>0</v>
      </c>
      <c r="D7">
        <f t="shared" si="1"/>
        <v>0</v>
      </c>
      <c r="E7">
        <f t="shared" si="2"/>
        <v>2020</v>
      </c>
    </row>
    <row r="8" spans="1:5" ht="12.75">
      <c r="A8">
        <f t="shared" si="0"/>
        <v>0</v>
      </c>
      <c r="B8" t="s">
        <v>19</v>
      </c>
      <c r="C8">
        <f ca="1" t="shared" si="3"/>
        <v>0</v>
      </c>
      <c r="D8">
        <f t="shared" si="1"/>
        <v>0</v>
      </c>
      <c r="E8">
        <f t="shared" si="2"/>
        <v>2020</v>
      </c>
    </row>
    <row r="9" spans="1:5" ht="12.75">
      <c r="A9">
        <f t="shared" si="0"/>
        <v>0</v>
      </c>
      <c r="B9" t="s">
        <v>21</v>
      </c>
      <c r="C9">
        <f ca="1" t="shared" si="3"/>
        <v>0</v>
      </c>
      <c r="D9">
        <f t="shared" si="1"/>
        <v>0</v>
      </c>
      <c r="E9">
        <f t="shared" si="2"/>
        <v>2020</v>
      </c>
    </row>
    <row r="10" spans="1:5" ht="12.75">
      <c r="A10">
        <f t="shared" si="0"/>
        <v>0</v>
      </c>
      <c r="B10" t="s">
        <v>23</v>
      </c>
      <c r="C10">
        <f ca="1" t="shared" si="3"/>
        <v>0</v>
      </c>
      <c r="D10">
        <f t="shared" si="1"/>
        <v>0</v>
      </c>
      <c r="E10">
        <f t="shared" si="2"/>
        <v>2020</v>
      </c>
    </row>
    <row r="11" spans="1:5" ht="12.75">
      <c r="A11">
        <f t="shared" si="0"/>
        <v>0</v>
      </c>
      <c r="B11" t="s">
        <v>26</v>
      </c>
      <c r="C11">
        <f ca="1" t="shared" si="3"/>
        <v>0</v>
      </c>
      <c r="D11">
        <f t="shared" si="1"/>
        <v>0</v>
      </c>
      <c r="E11">
        <f t="shared" si="2"/>
        <v>2020</v>
      </c>
    </row>
    <row r="12" spans="1:5" ht="12.75">
      <c r="A12">
        <f t="shared" si="0"/>
        <v>0</v>
      </c>
      <c r="B12" t="s">
        <v>27</v>
      </c>
      <c r="C12">
        <f ca="1" t="shared" si="3"/>
        <v>0</v>
      </c>
      <c r="D12">
        <f t="shared" si="1"/>
        <v>0</v>
      </c>
      <c r="E12">
        <f t="shared" si="2"/>
        <v>2020</v>
      </c>
    </row>
    <row r="13" spans="1:5" ht="12.75">
      <c r="A13">
        <f t="shared" si="0"/>
        <v>0</v>
      </c>
      <c r="B13" t="s">
        <v>28</v>
      </c>
      <c r="C13">
        <f ca="1" t="shared" si="3"/>
        <v>0</v>
      </c>
      <c r="D13">
        <f t="shared" si="1"/>
        <v>0</v>
      </c>
      <c r="E13">
        <f t="shared" si="2"/>
        <v>2020</v>
      </c>
    </row>
    <row r="14" spans="1:5" ht="12.75">
      <c r="A14">
        <f t="shared" si="0"/>
        <v>0</v>
      </c>
      <c r="B14" t="s">
        <v>29</v>
      </c>
      <c r="C14">
        <f ca="1" t="shared" si="3"/>
        <v>0</v>
      </c>
      <c r="D14">
        <f t="shared" si="1"/>
        <v>0</v>
      </c>
      <c r="E14">
        <f t="shared" si="2"/>
        <v>2020</v>
      </c>
    </row>
    <row r="15" spans="1:5" ht="12.75">
      <c r="A15">
        <f t="shared" si="0"/>
        <v>0</v>
      </c>
      <c r="B15" t="s">
        <v>30</v>
      </c>
      <c r="C15">
        <f ca="1" t="shared" si="3"/>
        <v>0</v>
      </c>
      <c r="D15">
        <f t="shared" si="1"/>
        <v>0</v>
      </c>
      <c r="E15">
        <f t="shared" si="2"/>
        <v>2020</v>
      </c>
    </row>
    <row r="16" spans="1:5" ht="12.75">
      <c r="A16">
        <f t="shared" si="0"/>
        <v>0</v>
      </c>
      <c r="B16" t="s">
        <v>31</v>
      </c>
      <c r="C16">
        <f ca="1" t="shared" si="3"/>
        <v>0</v>
      </c>
      <c r="D16">
        <f t="shared" si="1"/>
        <v>0</v>
      </c>
      <c r="E16">
        <f t="shared" si="2"/>
        <v>2020</v>
      </c>
    </row>
    <row r="17" spans="1:5" ht="12.75">
      <c r="A17">
        <f t="shared" si="0"/>
        <v>0</v>
      </c>
      <c r="B17" t="s">
        <v>32</v>
      </c>
      <c r="C17">
        <f ca="1" t="shared" si="3"/>
        <v>0</v>
      </c>
      <c r="D17">
        <f t="shared" si="1"/>
        <v>0</v>
      </c>
      <c r="E17">
        <f t="shared" si="2"/>
        <v>2020</v>
      </c>
    </row>
    <row r="18" spans="1:5" ht="12.75">
      <c r="A18">
        <f t="shared" si="0"/>
        <v>0</v>
      </c>
      <c r="B18" t="s">
        <v>33</v>
      </c>
      <c r="C18">
        <f ca="1" t="shared" si="3"/>
        <v>0</v>
      </c>
      <c r="D18">
        <f t="shared" si="1"/>
        <v>0</v>
      </c>
      <c r="E18">
        <f t="shared" si="2"/>
        <v>2020</v>
      </c>
    </row>
    <row r="19" spans="1:5" ht="12.75">
      <c r="A19">
        <f t="shared" si="0"/>
        <v>0</v>
      </c>
      <c r="B19" t="s">
        <v>34</v>
      </c>
      <c r="C19">
        <f ca="1" t="shared" si="3"/>
        <v>0</v>
      </c>
      <c r="D19">
        <f t="shared" si="1"/>
        <v>0</v>
      </c>
      <c r="E19">
        <f t="shared" si="2"/>
        <v>2020</v>
      </c>
    </row>
    <row r="20" spans="1:5" ht="12.75">
      <c r="A20">
        <f t="shared" si="0"/>
        <v>0</v>
      </c>
      <c r="B20" t="s">
        <v>35</v>
      </c>
      <c r="C20">
        <f ca="1" t="shared" si="3"/>
        <v>0</v>
      </c>
      <c r="D20">
        <f t="shared" si="1"/>
        <v>0</v>
      </c>
      <c r="E20">
        <f t="shared" si="2"/>
        <v>2020</v>
      </c>
    </row>
    <row r="21" spans="1:5" ht="12.75">
      <c r="A21">
        <f t="shared" si="0"/>
        <v>0</v>
      </c>
      <c r="B21" t="s">
        <v>37</v>
      </c>
      <c r="C21">
        <f ca="1" t="shared" si="3"/>
        <v>0</v>
      </c>
      <c r="D21">
        <f t="shared" si="1"/>
        <v>0</v>
      </c>
      <c r="E21">
        <f t="shared" si="2"/>
        <v>2020</v>
      </c>
    </row>
    <row r="22" spans="1:5" ht="12.75">
      <c r="A22">
        <f t="shared" si="0"/>
        <v>0</v>
      </c>
      <c r="B22" t="s">
        <v>38</v>
      </c>
      <c r="C22">
        <f ca="1" t="shared" si="3"/>
        <v>0</v>
      </c>
      <c r="D22">
        <f t="shared" si="1"/>
        <v>0</v>
      </c>
      <c r="E22">
        <f t="shared" si="2"/>
        <v>2020</v>
      </c>
    </row>
    <row r="23" spans="1:5" ht="12.75">
      <c r="A23">
        <f t="shared" si="0"/>
        <v>0</v>
      </c>
      <c r="B23" t="s">
        <v>39</v>
      </c>
      <c r="C23">
        <f ca="1" t="shared" si="3"/>
        <v>0</v>
      </c>
      <c r="D23">
        <f t="shared" si="1"/>
        <v>0</v>
      </c>
      <c r="E23">
        <f t="shared" si="2"/>
        <v>2020</v>
      </c>
    </row>
    <row r="24" spans="1:5" ht="12.75">
      <c r="A24">
        <f t="shared" si="0"/>
        <v>0</v>
      </c>
      <c r="B24" t="s">
        <v>40</v>
      </c>
      <c r="C24">
        <f ca="1" t="shared" si="3"/>
        <v>0</v>
      </c>
      <c r="D24">
        <f t="shared" si="1"/>
        <v>0</v>
      </c>
      <c r="E24">
        <f t="shared" si="2"/>
        <v>2020</v>
      </c>
    </row>
    <row r="25" spans="1:5" ht="12.75">
      <c r="A25">
        <f t="shared" si="0"/>
        <v>0</v>
      </c>
      <c r="B25" t="s">
        <v>41</v>
      </c>
      <c r="C25">
        <f ca="1" t="shared" si="3"/>
        <v>0</v>
      </c>
      <c r="D25">
        <f t="shared" si="1"/>
        <v>0</v>
      </c>
      <c r="E25">
        <f t="shared" si="2"/>
        <v>2020</v>
      </c>
    </row>
    <row r="26" spans="1:5" ht="12.75">
      <c r="A26">
        <f t="shared" si="0"/>
        <v>0</v>
      </c>
      <c r="B26" t="s">
        <v>42</v>
      </c>
      <c r="C26">
        <f ca="1" t="shared" si="3"/>
        <v>0</v>
      </c>
      <c r="D26">
        <f t="shared" si="1"/>
        <v>0</v>
      </c>
      <c r="E26">
        <f t="shared" si="2"/>
        <v>2020</v>
      </c>
    </row>
    <row r="27" spans="1:5" ht="12.75">
      <c r="A27">
        <f t="shared" si="0"/>
        <v>0</v>
      </c>
      <c r="B27" t="s">
        <v>43</v>
      </c>
      <c r="C27">
        <f ca="1" t="shared" si="3"/>
        <v>0</v>
      </c>
      <c r="D27">
        <f t="shared" si="1"/>
        <v>0</v>
      </c>
      <c r="E27">
        <f t="shared" si="2"/>
        <v>2020</v>
      </c>
    </row>
    <row r="28" spans="1:5" ht="12.75">
      <c r="A28">
        <f t="shared" si="0"/>
        <v>0</v>
      </c>
      <c r="B28" t="s">
        <v>44</v>
      </c>
      <c r="C28">
        <f ca="1" t="shared" si="3"/>
        <v>0</v>
      </c>
      <c r="D28">
        <f t="shared" si="1"/>
        <v>0</v>
      </c>
      <c r="E28">
        <f t="shared" si="2"/>
        <v>2020</v>
      </c>
    </row>
    <row r="29" spans="1:5" ht="12.75">
      <c r="A29">
        <f t="shared" si="0"/>
        <v>0</v>
      </c>
      <c r="B29" t="s">
        <v>45</v>
      </c>
      <c r="C29">
        <f ca="1" t="shared" si="3"/>
        <v>0</v>
      </c>
      <c r="D29">
        <f t="shared" si="1"/>
        <v>0</v>
      </c>
      <c r="E29">
        <f t="shared" si="2"/>
        <v>2020</v>
      </c>
    </row>
    <row r="30" spans="1:5" ht="12.75">
      <c r="A30">
        <f t="shared" si="0"/>
        <v>0</v>
      </c>
      <c r="B30" t="s">
        <v>46</v>
      </c>
      <c r="C30">
        <f ca="1" t="shared" si="3"/>
        <v>0</v>
      </c>
      <c r="D30">
        <f t="shared" si="1"/>
        <v>0</v>
      </c>
      <c r="E30">
        <f t="shared" si="2"/>
        <v>2020</v>
      </c>
    </row>
    <row r="31" spans="1:5" ht="12.75">
      <c r="A31">
        <f t="shared" si="0"/>
        <v>0</v>
      </c>
      <c r="B31" t="s">
        <v>47</v>
      </c>
      <c r="C31">
        <f ca="1" t="shared" si="3"/>
        <v>0</v>
      </c>
      <c r="D31">
        <f t="shared" si="1"/>
        <v>0</v>
      </c>
      <c r="E31">
        <f t="shared" si="2"/>
        <v>2020</v>
      </c>
    </row>
    <row r="32" spans="1:5" ht="12.75">
      <c r="A32">
        <f t="shared" si="0"/>
        <v>0</v>
      </c>
      <c r="B32" t="s">
        <v>48</v>
      </c>
      <c r="C32">
        <f ca="1" t="shared" si="3"/>
        <v>0</v>
      </c>
      <c r="D32">
        <f t="shared" si="1"/>
        <v>0</v>
      </c>
      <c r="E32">
        <f t="shared" si="2"/>
        <v>2020</v>
      </c>
    </row>
    <row r="33" spans="1:5" ht="12.75">
      <c r="A33">
        <f t="shared" si="0"/>
        <v>0</v>
      </c>
      <c r="B33" t="s">
        <v>49</v>
      </c>
      <c r="C33">
        <f ca="1" t="shared" si="3"/>
        <v>0</v>
      </c>
      <c r="D33">
        <f t="shared" si="1"/>
        <v>0</v>
      </c>
      <c r="E33">
        <f t="shared" si="2"/>
        <v>2020</v>
      </c>
    </row>
    <row r="34" spans="1:5" ht="12.75">
      <c r="A34">
        <f t="shared" si="0"/>
        <v>0</v>
      </c>
      <c r="B34" t="s">
        <v>50</v>
      </c>
      <c r="C34">
        <f ca="1" t="shared" si="3"/>
        <v>0</v>
      </c>
      <c r="D34">
        <f t="shared" si="1"/>
        <v>0</v>
      </c>
      <c r="E34">
        <f t="shared" si="2"/>
        <v>2020</v>
      </c>
    </row>
    <row r="35" spans="1:5" ht="12.75">
      <c r="A35">
        <f t="shared" si="0"/>
        <v>0</v>
      </c>
      <c r="B35" t="s">
        <v>51</v>
      </c>
      <c r="C35">
        <f ca="1" t="shared" si="3"/>
        <v>0</v>
      </c>
      <c r="D35">
        <f t="shared" si="1"/>
        <v>0</v>
      </c>
      <c r="E35">
        <f t="shared" si="2"/>
        <v>2020</v>
      </c>
    </row>
    <row r="36" spans="1:5" ht="12.75">
      <c r="A36">
        <f t="shared" si="0"/>
        <v>0</v>
      </c>
      <c r="B36" t="s">
        <v>52</v>
      </c>
      <c r="C36">
        <f ca="1" t="shared" si="3"/>
        <v>0</v>
      </c>
      <c r="D36">
        <f t="shared" si="1"/>
        <v>0</v>
      </c>
      <c r="E36">
        <f t="shared" si="2"/>
        <v>2020</v>
      </c>
    </row>
    <row r="37" spans="1:5" ht="12.75">
      <c r="A37">
        <f t="shared" si="0"/>
        <v>0</v>
      </c>
      <c r="B37" t="s">
        <v>53</v>
      </c>
      <c r="C37">
        <f ca="1" t="shared" si="3"/>
        <v>0</v>
      </c>
      <c r="D37">
        <f t="shared" si="1"/>
        <v>0</v>
      </c>
      <c r="E37">
        <f t="shared" si="2"/>
        <v>2020</v>
      </c>
    </row>
    <row r="38" spans="1:5" ht="12.75">
      <c r="A38">
        <f t="shared" si="0"/>
        <v>0</v>
      </c>
      <c r="B38" t="s">
        <v>54</v>
      </c>
      <c r="C38">
        <f ca="1" t="shared" si="3"/>
        <v>0</v>
      </c>
      <c r="D38">
        <f t="shared" si="1"/>
        <v>0</v>
      </c>
      <c r="E38">
        <f t="shared" si="2"/>
        <v>2020</v>
      </c>
    </row>
    <row r="39" spans="1:5" ht="12.75">
      <c r="A39">
        <f t="shared" si="0"/>
        <v>0</v>
      </c>
      <c r="B39" t="s">
        <v>55</v>
      </c>
      <c r="C39">
        <f ca="1" t="shared" si="3"/>
        <v>0</v>
      </c>
      <c r="D39">
        <f t="shared" si="1"/>
        <v>0</v>
      </c>
      <c r="E39">
        <f t="shared" si="2"/>
        <v>2020</v>
      </c>
    </row>
    <row r="40" spans="1:5" ht="12.75">
      <c r="A40">
        <f t="shared" si="0"/>
        <v>0</v>
      </c>
      <c r="B40" t="s">
        <v>56</v>
      </c>
      <c r="C40">
        <f ca="1" t="shared" si="3"/>
        <v>0</v>
      </c>
      <c r="D40">
        <f t="shared" si="1"/>
        <v>0</v>
      </c>
      <c r="E40">
        <f t="shared" si="2"/>
        <v>2020</v>
      </c>
    </row>
    <row r="41" spans="1:5" ht="12.75">
      <c r="A41">
        <f t="shared" si="0"/>
        <v>0</v>
      </c>
      <c r="B41" t="s">
        <v>401</v>
      </c>
      <c r="C41">
        <f ca="1" t="shared" si="3"/>
        <v>0</v>
      </c>
      <c r="D41">
        <f t="shared" si="1"/>
        <v>0</v>
      </c>
      <c r="E41">
        <f t="shared" si="2"/>
        <v>2020</v>
      </c>
    </row>
    <row r="42" spans="1:5" ht="12.75">
      <c r="A42">
        <f t="shared" si="0"/>
        <v>0</v>
      </c>
      <c r="B42" t="s">
        <v>402</v>
      </c>
      <c r="C42">
        <f ca="1" t="shared" si="3"/>
        <v>0</v>
      </c>
      <c r="D42">
        <f t="shared" si="1"/>
        <v>0</v>
      </c>
      <c r="E42">
        <f t="shared" si="2"/>
        <v>2020</v>
      </c>
    </row>
    <row r="43" spans="1:5" ht="12.75">
      <c r="A43">
        <f t="shared" si="0"/>
        <v>0</v>
      </c>
      <c r="B43" t="s">
        <v>403</v>
      </c>
      <c r="C43">
        <f ca="1" t="shared" si="3"/>
        <v>0</v>
      </c>
      <c r="D43">
        <f t="shared" si="1"/>
        <v>0</v>
      </c>
      <c r="E43">
        <f t="shared" si="2"/>
        <v>2020</v>
      </c>
    </row>
    <row r="44" spans="1:5" ht="12.75">
      <c r="A44">
        <f t="shared" si="0"/>
        <v>0</v>
      </c>
      <c r="B44" t="s">
        <v>404</v>
      </c>
      <c r="C44">
        <f ca="1" t="shared" si="3"/>
        <v>0</v>
      </c>
      <c r="D44">
        <f t="shared" si="1"/>
        <v>0</v>
      </c>
      <c r="E44">
        <f t="shared" si="2"/>
        <v>2020</v>
      </c>
    </row>
    <row r="45" spans="1:5" ht="12.75">
      <c r="A45">
        <f t="shared" si="0"/>
        <v>0</v>
      </c>
      <c r="B45" t="s">
        <v>405</v>
      </c>
      <c r="C45">
        <f ca="1" t="shared" si="3"/>
        <v>0</v>
      </c>
      <c r="D45">
        <f t="shared" si="1"/>
        <v>0</v>
      </c>
      <c r="E45">
        <f t="shared" si="2"/>
        <v>2020</v>
      </c>
    </row>
    <row r="46" spans="1:5" ht="12.75">
      <c r="A46">
        <f t="shared" si="0"/>
        <v>0</v>
      </c>
      <c r="B46" t="s">
        <v>406</v>
      </c>
      <c r="C46">
        <f ca="1" t="shared" si="3"/>
        <v>0</v>
      </c>
      <c r="D46">
        <f t="shared" si="1"/>
        <v>0</v>
      </c>
      <c r="E46">
        <f t="shared" si="2"/>
        <v>2020</v>
      </c>
    </row>
    <row r="47" spans="1:5" ht="12.75">
      <c r="A47">
        <f t="shared" si="0"/>
        <v>0</v>
      </c>
      <c r="B47" t="s">
        <v>407</v>
      </c>
      <c r="C47">
        <f ca="1" t="shared" si="3"/>
        <v>0</v>
      </c>
      <c r="D47">
        <f t="shared" si="1"/>
        <v>0</v>
      </c>
      <c r="E47">
        <f t="shared" si="2"/>
        <v>2020</v>
      </c>
    </row>
    <row r="48" spans="1:5" ht="12.75">
      <c r="A48">
        <f t="shared" si="0"/>
        <v>0</v>
      </c>
      <c r="B48" t="s">
        <v>408</v>
      </c>
      <c r="C48">
        <f ca="1" t="shared" si="3"/>
        <v>0</v>
      </c>
      <c r="D48">
        <f t="shared" si="1"/>
        <v>0</v>
      </c>
      <c r="E48">
        <f t="shared" si="2"/>
        <v>2020</v>
      </c>
    </row>
    <row r="49" spans="1:5" ht="12.75">
      <c r="A49">
        <f t="shared" si="0"/>
        <v>0</v>
      </c>
      <c r="B49" t="s">
        <v>409</v>
      </c>
      <c r="C49">
        <f ca="1" t="shared" si="3"/>
        <v>0</v>
      </c>
      <c r="D49">
        <f t="shared" si="1"/>
        <v>0</v>
      </c>
      <c r="E49">
        <f t="shared" si="2"/>
        <v>2020</v>
      </c>
    </row>
    <row r="50" spans="1:5" ht="12.75">
      <c r="A50">
        <f t="shared" si="0"/>
        <v>0</v>
      </c>
      <c r="B50" t="s">
        <v>410</v>
      </c>
      <c r="C50">
        <f ca="1" t="shared" si="3"/>
        <v>0</v>
      </c>
      <c r="D50">
        <f t="shared" si="1"/>
        <v>0</v>
      </c>
      <c r="E50">
        <f t="shared" si="2"/>
        <v>2020</v>
      </c>
    </row>
    <row r="51" spans="1:5" ht="12.75">
      <c r="A51">
        <f t="shared" si="0"/>
        <v>0</v>
      </c>
      <c r="B51" t="s">
        <v>411</v>
      </c>
      <c r="C51">
        <f ca="1" t="shared" si="3"/>
        <v>0</v>
      </c>
      <c r="D51">
        <f t="shared" si="1"/>
        <v>0</v>
      </c>
      <c r="E51">
        <f t="shared" si="2"/>
        <v>2020</v>
      </c>
    </row>
    <row r="52" spans="1:5" ht="12.75">
      <c r="A52">
        <f t="shared" si="0"/>
        <v>0</v>
      </c>
      <c r="B52" t="s">
        <v>412</v>
      </c>
      <c r="C52">
        <f ca="1" t="shared" si="3"/>
        <v>0</v>
      </c>
      <c r="D52">
        <f t="shared" si="1"/>
        <v>0</v>
      </c>
      <c r="E52">
        <f t="shared" si="2"/>
        <v>2020</v>
      </c>
    </row>
    <row r="53" spans="1:5" ht="12.75">
      <c r="A53">
        <f t="shared" si="0"/>
        <v>0</v>
      </c>
      <c r="B53" t="s">
        <v>413</v>
      </c>
      <c r="C53">
        <f ca="1" t="shared" si="3"/>
        <v>0</v>
      </c>
      <c r="D53">
        <f t="shared" si="1"/>
        <v>0</v>
      </c>
      <c r="E53">
        <f t="shared" si="2"/>
        <v>2020</v>
      </c>
    </row>
    <row r="54" spans="1:5" ht="12.75">
      <c r="A54">
        <f t="shared" si="0"/>
        <v>0</v>
      </c>
      <c r="B54" t="s">
        <v>414</v>
      </c>
      <c r="C54">
        <f ca="1" t="shared" si="3"/>
        <v>0</v>
      </c>
      <c r="D54">
        <f t="shared" si="1"/>
        <v>0</v>
      </c>
      <c r="E54">
        <f t="shared" si="2"/>
        <v>2020</v>
      </c>
    </row>
    <row r="55" spans="1:5" ht="12.75">
      <c r="A55">
        <f t="shared" si="0"/>
        <v>0</v>
      </c>
      <c r="B55" t="s">
        <v>415</v>
      </c>
      <c r="C55">
        <f ca="1" t="shared" si="3"/>
        <v>0</v>
      </c>
      <c r="D55">
        <f t="shared" si="1"/>
        <v>0</v>
      </c>
      <c r="E55">
        <f t="shared" si="2"/>
        <v>2020</v>
      </c>
    </row>
    <row r="56" spans="1:5" ht="12.75">
      <c r="A56">
        <f t="shared" si="0"/>
        <v>0</v>
      </c>
      <c r="B56" t="s">
        <v>417</v>
      </c>
      <c r="C56">
        <f ca="1" t="shared" si="3"/>
        <v>0</v>
      </c>
      <c r="D56">
        <f t="shared" si="1"/>
        <v>0</v>
      </c>
      <c r="E56">
        <f t="shared" si="2"/>
        <v>2020</v>
      </c>
    </row>
    <row r="57" spans="1:5" ht="12.75">
      <c r="A57">
        <f t="shared" si="0"/>
        <v>0</v>
      </c>
      <c r="B57" t="s">
        <v>419</v>
      </c>
      <c r="C57">
        <f ca="1" t="shared" si="3"/>
        <v>0</v>
      </c>
      <c r="D57">
        <f t="shared" si="1"/>
        <v>0</v>
      </c>
      <c r="E57">
        <f t="shared" si="2"/>
        <v>2020</v>
      </c>
    </row>
    <row r="58" spans="1:5" ht="12.75">
      <c r="A58">
        <f t="shared" si="0"/>
        <v>0</v>
      </c>
      <c r="B58" t="s">
        <v>438</v>
      </c>
      <c r="C58">
        <f ca="1" t="shared" si="3"/>
        <v>0</v>
      </c>
      <c r="D58">
        <f t="shared" si="1"/>
        <v>0</v>
      </c>
      <c r="E58">
        <f t="shared" si="2"/>
        <v>2020</v>
      </c>
    </row>
    <row r="59" spans="1:5" ht="12.75">
      <c r="A59">
        <f t="shared" si="0"/>
        <v>0</v>
      </c>
      <c r="B59" t="s">
        <v>375</v>
      </c>
      <c r="C59">
        <f ca="1" t="shared" si="3"/>
        <v>0</v>
      </c>
      <c r="D59">
        <f t="shared" si="1"/>
        <v>0</v>
      </c>
      <c r="E59">
        <f t="shared" si="2"/>
        <v>2020</v>
      </c>
    </row>
    <row r="60" spans="1:5" ht="12.75">
      <c r="A60">
        <f t="shared" si="0"/>
        <v>0</v>
      </c>
      <c r="B60" t="s">
        <v>376</v>
      </c>
      <c r="C60">
        <f ca="1" t="shared" si="3"/>
        <v>0</v>
      </c>
      <c r="D60">
        <f t="shared" si="1"/>
        <v>0</v>
      </c>
      <c r="E60">
        <f t="shared" si="2"/>
        <v>2020</v>
      </c>
    </row>
    <row r="61" spans="1:5" ht="12.75">
      <c r="A61">
        <f t="shared" si="0"/>
        <v>0</v>
      </c>
      <c r="B61" t="s">
        <v>377</v>
      </c>
      <c r="C61">
        <f ca="1" t="shared" si="3"/>
        <v>0</v>
      </c>
      <c r="D61">
        <f t="shared" si="1"/>
        <v>0</v>
      </c>
      <c r="E61">
        <f t="shared" si="2"/>
        <v>2020</v>
      </c>
    </row>
    <row r="62" spans="1:5" ht="12.75">
      <c r="A62">
        <f t="shared" si="0"/>
        <v>0</v>
      </c>
      <c r="B62" t="s">
        <v>378</v>
      </c>
      <c r="C62">
        <f ca="1" t="shared" si="3"/>
        <v>0</v>
      </c>
      <c r="D62">
        <f t="shared" si="1"/>
        <v>0</v>
      </c>
      <c r="E62">
        <f t="shared" si="2"/>
        <v>2020</v>
      </c>
    </row>
    <row r="63" spans="1:5" ht="12.75">
      <c r="A63">
        <f t="shared" si="0"/>
        <v>0</v>
      </c>
      <c r="B63" t="s">
        <v>379</v>
      </c>
      <c r="C63">
        <f ca="1" t="shared" si="3"/>
        <v>0</v>
      </c>
      <c r="D63">
        <f t="shared" si="1"/>
        <v>0</v>
      </c>
      <c r="E63">
        <f t="shared" si="2"/>
        <v>2020</v>
      </c>
    </row>
    <row r="64" spans="1:5" ht="12.75">
      <c r="A64">
        <f t="shared" si="0"/>
        <v>0</v>
      </c>
      <c r="B64" t="s">
        <v>380</v>
      </c>
      <c r="C64">
        <f ca="1" t="shared" si="3"/>
        <v>0</v>
      </c>
      <c r="D64">
        <f t="shared" si="1"/>
        <v>0</v>
      </c>
      <c r="E64">
        <f t="shared" si="2"/>
        <v>2020</v>
      </c>
    </row>
    <row r="65" spans="1:5" ht="12.75">
      <c r="A65">
        <f aca="true" t="shared" si="4" ref="A65:A128">clues</f>
        <v>0</v>
      </c>
      <c r="B65" t="s">
        <v>381</v>
      </c>
      <c r="C65">
        <f ca="1" t="shared" si="3"/>
        <v>0</v>
      </c>
      <c r="D65">
        <f aca="true" t="shared" si="5" ref="D65:D128">mes</f>
        <v>0</v>
      </c>
      <c r="E65">
        <f aca="true" t="shared" si="6" ref="E65:E128">anno</f>
        <v>2020</v>
      </c>
    </row>
    <row r="66" spans="1:5" ht="12.75">
      <c r="A66">
        <f t="shared" si="4"/>
        <v>0</v>
      </c>
      <c r="B66" t="s">
        <v>382</v>
      </c>
      <c r="C66">
        <f ca="1" t="shared" si="3"/>
        <v>0</v>
      </c>
      <c r="D66">
        <f t="shared" si="5"/>
        <v>0</v>
      </c>
      <c r="E66">
        <f t="shared" si="6"/>
        <v>2020</v>
      </c>
    </row>
    <row r="67" spans="1:5" ht="12.75">
      <c r="A67">
        <f t="shared" si="4"/>
        <v>0</v>
      </c>
      <c r="B67" t="s">
        <v>383</v>
      </c>
      <c r="C67">
        <f ca="1" t="shared" si="7" ref="C67:C130">INDIRECT(B67)</f>
        <v>0</v>
      </c>
      <c r="D67">
        <f t="shared" si="5"/>
        <v>0</v>
      </c>
      <c r="E67">
        <f t="shared" si="6"/>
        <v>2020</v>
      </c>
    </row>
    <row r="68" spans="1:5" ht="12.75">
      <c r="A68">
        <f t="shared" si="4"/>
        <v>0</v>
      </c>
      <c r="B68" t="s">
        <v>384</v>
      </c>
      <c r="C68">
        <f ca="1" t="shared" si="7"/>
        <v>0</v>
      </c>
      <c r="D68">
        <f t="shared" si="5"/>
        <v>0</v>
      </c>
      <c r="E68">
        <f t="shared" si="6"/>
        <v>2020</v>
      </c>
    </row>
    <row r="69" spans="1:5" ht="12.75">
      <c r="A69">
        <f t="shared" si="4"/>
        <v>0</v>
      </c>
      <c r="B69" t="s">
        <v>385</v>
      </c>
      <c r="C69">
        <f ca="1" t="shared" si="7"/>
        <v>0</v>
      </c>
      <c r="D69">
        <f t="shared" si="5"/>
        <v>0</v>
      </c>
      <c r="E69">
        <f t="shared" si="6"/>
        <v>2020</v>
      </c>
    </row>
    <row r="70" spans="1:5" ht="12.75">
      <c r="A70">
        <f t="shared" si="4"/>
        <v>0</v>
      </c>
      <c r="B70" t="s">
        <v>386</v>
      </c>
      <c r="C70">
        <f ca="1" t="shared" si="7"/>
        <v>0</v>
      </c>
      <c r="D70">
        <f t="shared" si="5"/>
        <v>0</v>
      </c>
      <c r="E70">
        <f t="shared" si="6"/>
        <v>2020</v>
      </c>
    </row>
    <row r="71" spans="1:5" ht="12.75">
      <c r="A71">
        <f t="shared" si="4"/>
        <v>0</v>
      </c>
      <c r="B71" t="s">
        <v>387</v>
      </c>
      <c r="C71">
        <f ca="1" t="shared" si="7"/>
        <v>0</v>
      </c>
      <c r="D71">
        <f t="shared" si="5"/>
        <v>0</v>
      </c>
      <c r="E71">
        <f t="shared" si="6"/>
        <v>2020</v>
      </c>
    </row>
    <row r="72" spans="1:5" ht="12.75">
      <c r="A72">
        <f t="shared" si="4"/>
        <v>0</v>
      </c>
      <c r="B72" t="s">
        <v>388</v>
      </c>
      <c r="C72">
        <f ca="1" t="shared" si="7"/>
        <v>0</v>
      </c>
      <c r="D72">
        <f t="shared" si="5"/>
        <v>0</v>
      </c>
      <c r="E72">
        <f t="shared" si="6"/>
        <v>2020</v>
      </c>
    </row>
    <row r="73" spans="1:5" ht="12.75">
      <c r="A73">
        <f t="shared" si="4"/>
        <v>0</v>
      </c>
      <c r="B73" t="s">
        <v>389</v>
      </c>
      <c r="C73">
        <f ca="1" t="shared" si="7"/>
        <v>0</v>
      </c>
      <c r="D73">
        <f t="shared" si="5"/>
        <v>0</v>
      </c>
      <c r="E73">
        <f t="shared" si="6"/>
        <v>2020</v>
      </c>
    </row>
    <row r="74" spans="1:5" ht="12.75">
      <c r="A74">
        <f t="shared" si="4"/>
        <v>0</v>
      </c>
      <c r="B74" t="s">
        <v>390</v>
      </c>
      <c r="C74">
        <f ca="1" t="shared" si="7"/>
        <v>0</v>
      </c>
      <c r="D74">
        <f t="shared" si="5"/>
        <v>0</v>
      </c>
      <c r="E74">
        <f t="shared" si="6"/>
        <v>2020</v>
      </c>
    </row>
    <row r="75" spans="1:5" ht="12.75">
      <c r="A75">
        <f t="shared" si="4"/>
        <v>0</v>
      </c>
      <c r="B75" t="s">
        <v>391</v>
      </c>
      <c r="C75">
        <f ca="1" t="shared" si="7"/>
        <v>0</v>
      </c>
      <c r="D75">
        <f t="shared" si="5"/>
        <v>0</v>
      </c>
      <c r="E75">
        <f t="shared" si="6"/>
        <v>2020</v>
      </c>
    </row>
    <row r="76" spans="1:5" ht="12.75">
      <c r="A76">
        <f t="shared" si="4"/>
        <v>0</v>
      </c>
      <c r="B76" t="s">
        <v>392</v>
      </c>
      <c r="C76">
        <f ca="1" t="shared" si="7"/>
        <v>0</v>
      </c>
      <c r="D76">
        <f t="shared" si="5"/>
        <v>0</v>
      </c>
      <c r="E76">
        <f t="shared" si="6"/>
        <v>2020</v>
      </c>
    </row>
    <row r="77" spans="1:5" ht="12.75">
      <c r="A77">
        <f t="shared" si="4"/>
        <v>0</v>
      </c>
      <c r="B77" t="s">
        <v>393</v>
      </c>
      <c r="C77">
        <f ca="1" t="shared" si="7"/>
        <v>0</v>
      </c>
      <c r="D77">
        <f t="shared" si="5"/>
        <v>0</v>
      </c>
      <c r="E77">
        <f t="shared" si="6"/>
        <v>2020</v>
      </c>
    </row>
    <row r="78" spans="1:5" ht="12.75">
      <c r="A78">
        <f t="shared" si="4"/>
        <v>0</v>
      </c>
      <c r="B78" t="s">
        <v>394</v>
      </c>
      <c r="C78">
        <f ca="1" t="shared" si="7"/>
        <v>0</v>
      </c>
      <c r="D78">
        <f t="shared" si="5"/>
        <v>0</v>
      </c>
      <c r="E78">
        <f t="shared" si="6"/>
        <v>2020</v>
      </c>
    </row>
    <row r="79" spans="1:5" ht="12.75">
      <c r="A79">
        <f t="shared" si="4"/>
        <v>0</v>
      </c>
      <c r="B79" t="s">
        <v>439</v>
      </c>
      <c r="C79">
        <f ca="1" t="shared" si="7"/>
        <v>0</v>
      </c>
      <c r="D79">
        <f t="shared" si="5"/>
        <v>0</v>
      </c>
      <c r="E79">
        <f t="shared" si="6"/>
        <v>2020</v>
      </c>
    </row>
    <row r="80" spans="1:5" ht="12.75">
      <c r="A80">
        <f t="shared" si="4"/>
        <v>0</v>
      </c>
      <c r="B80" t="s">
        <v>440</v>
      </c>
      <c r="C80">
        <f ca="1" t="shared" si="7"/>
        <v>0</v>
      </c>
      <c r="D80">
        <f t="shared" si="5"/>
        <v>0</v>
      </c>
      <c r="E80">
        <f t="shared" si="6"/>
        <v>2020</v>
      </c>
    </row>
    <row r="81" spans="1:5" ht="12.75">
      <c r="A81">
        <f t="shared" si="4"/>
        <v>0</v>
      </c>
      <c r="B81" t="s">
        <v>441</v>
      </c>
      <c r="C81">
        <f ca="1" t="shared" si="7"/>
        <v>0</v>
      </c>
      <c r="D81">
        <f t="shared" si="5"/>
        <v>0</v>
      </c>
      <c r="E81">
        <f t="shared" si="6"/>
        <v>2020</v>
      </c>
    </row>
    <row r="82" spans="1:5" ht="12.75">
      <c r="A82">
        <f t="shared" si="4"/>
        <v>0</v>
      </c>
      <c r="B82" t="s">
        <v>442</v>
      </c>
      <c r="C82">
        <f ca="1" t="shared" si="7"/>
        <v>0</v>
      </c>
      <c r="D82">
        <f t="shared" si="5"/>
        <v>0</v>
      </c>
      <c r="E82">
        <f t="shared" si="6"/>
        <v>2020</v>
      </c>
    </row>
    <row r="83" spans="1:5" ht="12.75">
      <c r="A83">
        <f t="shared" si="4"/>
        <v>0</v>
      </c>
      <c r="B83" t="s">
        <v>443</v>
      </c>
      <c r="C83">
        <f ca="1" t="shared" si="7"/>
        <v>0</v>
      </c>
      <c r="D83">
        <f t="shared" si="5"/>
        <v>0</v>
      </c>
      <c r="E83">
        <f t="shared" si="6"/>
        <v>2020</v>
      </c>
    </row>
    <row r="84" spans="1:5" ht="12.75">
      <c r="A84">
        <f t="shared" si="4"/>
        <v>0</v>
      </c>
      <c r="B84" t="s">
        <v>444</v>
      </c>
      <c r="C84">
        <f ca="1" t="shared" si="7"/>
        <v>0</v>
      </c>
      <c r="D84">
        <f t="shared" si="5"/>
        <v>0</v>
      </c>
      <c r="E84">
        <f t="shared" si="6"/>
        <v>2020</v>
      </c>
    </row>
    <row r="85" spans="1:5" ht="12.75">
      <c r="A85">
        <f t="shared" si="4"/>
        <v>0</v>
      </c>
      <c r="B85" t="s">
        <v>445</v>
      </c>
      <c r="C85">
        <f ca="1" t="shared" si="7"/>
        <v>0</v>
      </c>
      <c r="D85">
        <f t="shared" si="5"/>
        <v>0</v>
      </c>
      <c r="E85">
        <f t="shared" si="6"/>
        <v>2020</v>
      </c>
    </row>
    <row r="86" spans="1:5" ht="12.75">
      <c r="A86">
        <f t="shared" si="4"/>
        <v>0</v>
      </c>
      <c r="B86" t="s">
        <v>447</v>
      </c>
      <c r="C86">
        <f ca="1" t="shared" si="7"/>
        <v>0</v>
      </c>
      <c r="D86">
        <f t="shared" si="5"/>
        <v>0</v>
      </c>
      <c r="E86">
        <f t="shared" si="6"/>
        <v>2020</v>
      </c>
    </row>
    <row r="87" spans="1:5" ht="12.75">
      <c r="A87">
        <f t="shared" si="4"/>
        <v>0</v>
      </c>
      <c r="B87" t="s">
        <v>450</v>
      </c>
      <c r="C87">
        <f ca="1" t="shared" si="7"/>
        <v>0</v>
      </c>
      <c r="D87">
        <f t="shared" si="5"/>
        <v>0</v>
      </c>
      <c r="E87">
        <f t="shared" si="6"/>
        <v>2020</v>
      </c>
    </row>
    <row r="88" spans="1:5" ht="12.75">
      <c r="A88">
        <f t="shared" si="4"/>
        <v>0</v>
      </c>
      <c r="B88" t="s">
        <v>1303</v>
      </c>
      <c r="C88">
        <f ca="1" t="shared" si="7"/>
        <v>0</v>
      </c>
      <c r="D88">
        <f t="shared" si="5"/>
        <v>0</v>
      </c>
      <c r="E88">
        <f t="shared" si="6"/>
        <v>2020</v>
      </c>
    </row>
    <row r="89" spans="1:5" ht="12.75">
      <c r="A89">
        <f t="shared" si="4"/>
        <v>0</v>
      </c>
      <c r="B89" t="s">
        <v>315</v>
      </c>
      <c r="C89">
        <f ca="1" t="shared" si="7"/>
        <v>0</v>
      </c>
      <c r="D89">
        <f t="shared" si="5"/>
        <v>0</v>
      </c>
      <c r="E89">
        <f t="shared" si="6"/>
        <v>2020</v>
      </c>
    </row>
    <row r="90" spans="1:5" ht="12.75">
      <c r="A90">
        <f t="shared" si="4"/>
        <v>0</v>
      </c>
      <c r="B90" t="s">
        <v>316</v>
      </c>
      <c r="C90">
        <f ca="1" t="shared" si="7"/>
        <v>0</v>
      </c>
      <c r="D90">
        <f t="shared" si="5"/>
        <v>0</v>
      </c>
      <c r="E90">
        <f t="shared" si="6"/>
        <v>2020</v>
      </c>
    </row>
    <row r="91" spans="1:5" ht="12.75">
      <c r="A91">
        <f t="shared" si="4"/>
        <v>0</v>
      </c>
      <c r="B91" t="s">
        <v>1305</v>
      </c>
      <c r="C91">
        <f ca="1" t="shared" si="7"/>
        <v>0</v>
      </c>
      <c r="D91">
        <f t="shared" si="5"/>
        <v>0</v>
      </c>
      <c r="E91">
        <f t="shared" si="6"/>
        <v>2020</v>
      </c>
    </row>
    <row r="92" spans="1:5" ht="12.75">
      <c r="A92">
        <f t="shared" si="4"/>
        <v>0</v>
      </c>
      <c r="B92" t="s">
        <v>1306</v>
      </c>
      <c r="C92">
        <f ca="1" t="shared" si="7"/>
        <v>0</v>
      </c>
      <c r="D92">
        <f t="shared" si="5"/>
        <v>0</v>
      </c>
      <c r="E92">
        <f t="shared" si="6"/>
        <v>2020</v>
      </c>
    </row>
    <row r="93" spans="1:5" ht="12.75">
      <c r="A93">
        <f t="shared" si="4"/>
        <v>0</v>
      </c>
      <c r="B93" t="s">
        <v>1779</v>
      </c>
      <c r="C93">
        <f ca="1" t="shared" si="7"/>
        <v>0</v>
      </c>
      <c r="D93">
        <f t="shared" si="5"/>
        <v>0</v>
      </c>
      <c r="E93">
        <f t="shared" si="6"/>
        <v>2020</v>
      </c>
    </row>
    <row r="94" spans="1:5" ht="12.75">
      <c r="A94">
        <f t="shared" si="4"/>
        <v>0</v>
      </c>
      <c r="B94" t="s">
        <v>1781</v>
      </c>
      <c r="C94">
        <f ca="1" t="shared" si="7"/>
        <v>0</v>
      </c>
      <c r="D94">
        <f t="shared" si="5"/>
        <v>0</v>
      </c>
      <c r="E94">
        <f t="shared" si="6"/>
        <v>2020</v>
      </c>
    </row>
    <row r="95" spans="1:5" ht="12.75">
      <c r="A95">
        <f t="shared" si="4"/>
        <v>0</v>
      </c>
      <c r="B95" t="s">
        <v>1782</v>
      </c>
      <c r="C95">
        <f ca="1" t="shared" si="7"/>
        <v>0</v>
      </c>
      <c r="D95">
        <f t="shared" si="5"/>
        <v>0</v>
      </c>
      <c r="E95">
        <f t="shared" si="6"/>
        <v>2020</v>
      </c>
    </row>
    <row r="96" spans="1:5" ht="12.75">
      <c r="A96">
        <f t="shared" si="4"/>
        <v>0</v>
      </c>
      <c r="B96" t="s">
        <v>1784</v>
      </c>
      <c r="C96">
        <f ca="1" t="shared" si="7"/>
        <v>0</v>
      </c>
      <c r="D96">
        <f t="shared" si="5"/>
        <v>0</v>
      </c>
      <c r="E96">
        <f t="shared" si="6"/>
        <v>2020</v>
      </c>
    </row>
    <row r="97" spans="1:5" ht="12.75">
      <c r="A97">
        <f t="shared" si="4"/>
        <v>0</v>
      </c>
      <c r="B97" t="s">
        <v>1785</v>
      </c>
      <c r="C97">
        <f ca="1" t="shared" si="7"/>
        <v>0</v>
      </c>
      <c r="D97">
        <f t="shared" si="5"/>
        <v>0</v>
      </c>
      <c r="E97">
        <f t="shared" si="6"/>
        <v>2020</v>
      </c>
    </row>
    <row r="98" spans="1:5" ht="12.75">
      <c r="A98">
        <f t="shared" si="4"/>
        <v>0</v>
      </c>
      <c r="B98" t="s">
        <v>58</v>
      </c>
      <c r="C98">
        <f ca="1" t="shared" si="7"/>
        <v>0</v>
      </c>
      <c r="D98">
        <f t="shared" si="5"/>
        <v>0</v>
      </c>
      <c r="E98">
        <f t="shared" si="6"/>
        <v>2020</v>
      </c>
    </row>
    <row r="99" spans="1:5" ht="12.75">
      <c r="A99">
        <f t="shared" si="4"/>
        <v>0</v>
      </c>
      <c r="B99" t="s">
        <v>60</v>
      </c>
      <c r="C99">
        <f ca="1" t="shared" si="7"/>
        <v>0</v>
      </c>
      <c r="D99">
        <f t="shared" si="5"/>
        <v>0</v>
      </c>
      <c r="E99">
        <f t="shared" si="6"/>
        <v>2020</v>
      </c>
    </row>
    <row r="100" spans="1:5" ht="12.75">
      <c r="A100">
        <f t="shared" si="4"/>
        <v>0</v>
      </c>
      <c r="B100" t="s">
        <v>62</v>
      </c>
      <c r="C100">
        <f ca="1" t="shared" si="7"/>
        <v>0</v>
      </c>
      <c r="D100">
        <f t="shared" si="5"/>
        <v>0</v>
      </c>
      <c r="E100">
        <f t="shared" si="6"/>
        <v>2020</v>
      </c>
    </row>
    <row r="101" spans="1:5" ht="12.75">
      <c r="A101">
        <f t="shared" si="4"/>
        <v>0</v>
      </c>
      <c r="B101" t="s">
        <v>1307</v>
      </c>
      <c r="C101">
        <f ca="1" t="shared" si="7"/>
        <v>0</v>
      </c>
      <c r="D101">
        <f t="shared" si="5"/>
        <v>0</v>
      </c>
      <c r="E101">
        <f t="shared" si="6"/>
        <v>2020</v>
      </c>
    </row>
    <row r="102" spans="1:5" ht="12.75">
      <c r="A102">
        <f t="shared" si="4"/>
        <v>0</v>
      </c>
      <c r="B102" t="s">
        <v>64</v>
      </c>
      <c r="C102">
        <f ca="1" t="shared" si="7"/>
        <v>0</v>
      </c>
      <c r="D102">
        <f t="shared" si="5"/>
        <v>0</v>
      </c>
      <c r="E102">
        <f t="shared" si="6"/>
        <v>2020</v>
      </c>
    </row>
    <row r="103" spans="1:5" ht="12.75">
      <c r="A103">
        <f t="shared" si="4"/>
        <v>0</v>
      </c>
      <c r="B103" t="s">
        <v>66</v>
      </c>
      <c r="C103">
        <f ca="1" t="shared" si="7"/>
        <v>0</v>
      </c>
      <c r="D103">
        <f t="shared" si="5"/>
        <v>0</v>
      </c>
      <c r="E103">
        <f t="shared" si="6"/>
        <v>2020</v>
      </c>
    </row>
    <row r="104" spans="1:5" ht="12.75">
      <c r="A104">
        <f t="shared" si="4"/>
        <v>0</v>
      </c>
      <c r="B104" t="s">
        <v>68</v>
      </c>
      <c r="C104">
        <f ca="1" t="shared" si="7"/>
        <v>0</v>
      </c>
      <c r="D104">
        <f t="shared" si="5"/>
        <v>0</v>
      </c>
      <c r="E104">
        <f t="shared" si="6"/>
        <v>2020</v>
      </c>
    </row>
    <row r="105" spans="1:5" ht="12.75">
      <c r="A105">
        <f t="shared" si="4"/>
        <v>0</v>
      </c>
      <c r="B105" t="s">
        <v>70</v>
      </c>
      <c r="C105">
        <f ca="1" t="shared" si="7"/>
        <v>0</v>
      </c>
      <c r="D105">
        <f t="shared" si="5"/>
        <v>0</v>
      </c>
      <c r="E105">
        <f t="shared" si="6"/>
        <v>2020</v>
      </c>
    </row>
    <row r="106" spans="1:5" ht="12.75">
      <c r="A106">
        <f t="shared" si="4"/>
        <v>0</v>
      </c>
      <c r="B106" t="s">
        <v>72</v>
      </c>
      <c r="C106">
        <f ca="1" t="shared" si="7"/>
        <v>0</v>
      </c>
      <c r="D106">
        <f t="shared" si="5"/>
        <v>0</v>
      </c>
      <c r="E106">
        <f t="shared" si="6"/>
        <v>2020</v>
      </c>
    </row>
    <row r="107" spans="1:5" ht="12.75">
      <c r="A107">
        <f t="shared" si="4"/>
        <v>0</v>
      </c>
      <c r="B107" t="s">
        <v>74</v>
      </c>
      <c r="C107">
        <f ca="1" t="shared" si="7"/>
        <v>0</v>
      </c>
      <c r="D107">
        <f t="shared" si="5"/>
        <v>0</v>
      </c>
      <c r="E107">
        <f t="shared" si="6"/>
        <v>2020</v>
      </c>
    </row>
    <row r="108" spans="1:5" ht="12.75">
      <c r="A108">
        <f t="shared" si="4"/>
        <v>0</v>
      </c>
      <c r="B108" t="s">
        <v>76</v>
      </c>
      <c r="C108">
        <f ca="1" t="shared" si="7"/>
        <v>0</v>
      </c>
      <c r="D108">
        <f t="shared" si="5"/>
        <v>0</v>
      </c>
      <c r="E108">
        <f t="shared" si="6"/>
        <v>2020</v>
      </c>
    </row>
    <row r="109" spans="1:5" ht="12.75">
      <c r="A109">
        <f t="shared" si="4"/>
        <v>0</v>
      </c>
      <c r="B109" t="s">
        <v>78</v>
      </c>
      <c r="C109">
        <f ca="1" t="shared" si="7"/>
        <v>0</v>
      </c>
      <c r="D109">
        <f t="shared" si="5"/>
        <v>0</v>
      </c>
      <c r="E109">
        <f t="shared" si="6"/>
        <v>2020</v>
      </c>
    </row>
    <row r="110" spans="1:5" ht="12.75">
      <c r="A110">
        <f t="shared" si="4"/>
        <v>0</v>
      </c>
      <c r="B110" t="s">
        <v>80</v>
      </c>
      <c r="C110">
        <f ca="1" t="shared" si="7"/>
        <v>0</v>
      </c>
      <c r="D110">
        <f t="shared" si="5"/>
        <v>0</v>
      </c>
      <c r="E110">
        <f t="shared" si="6"/>
        <v>2020</v>
      </c>
    </row>
    <row r="111" spans="1:5" ht="12.75">
      <c r="A111">
        <f t="shared" si="4"/>
        <v>0</v>
      </c>
      <c r="B111" t="s">
        <v>82</v>
      </c>
      <c r="C111">
        <f ca="1" t="shared" si="7"/>
        <v>0</v>
      </c>
      <c r="D111">
        <f t="shared" si="5"/>
        <v>0</v>
      </c>
      <c r="E111">
        <f t="shared" si="6"/>
        <v>2020</v>
      </c>
    </row>
    <row r="112" spans="1:5" ht="12.75">
      <c r="A112">
        <f t="shared" si="4"/>
        <v>0</v>
      </c>
      <c r="B112" t="s">
        <v>83</v>
      </c>
      <c r="C112">
        <f ca="1" t="shared" si="7"/>
        <v>0</v>
      </c>
      <c r="D112">
        <f t="shared" si="5"/>
        <v>0</v>
      </c>
      <c r="E112">
        <f t="shared" si="6"/>
        <v>2020</v>
      </c>
    </row>
    <row r="113" spans="1:5" ht="12.75">
      <c r="A113">
        <f t="shared" si="4"/>
        <v>0</v>
      </c>
      <c r="B113" t="s">
        <v>84</v>
      </c>
      <c r="C113">
        <f ca="1" t="shared" si="7"/>
        <v>0</v>
      </c>
      <c r="D113">
        <f t="shared" si="5"/>
        <v>0</v>
      </c>
      <c r="E113">
        <f t="shared" si="6"/>
        <v>2020</v>
      </c>
    </row>
    <row r="114" spans="1:5" ht="12.75">
      <c r="A114">
        <f t="shared" si="4"/>
        <v>0</v>
      </c>
      <c r="B114" t="s">
        <v>85</v>
      </c>
      <c r="C114">
        <f ca="1" t="shared" si="7"/>
        <v>0</v>
      </c>
      <c r="D114">
        <f t="shared" si="5"/>
        <v>0</v>
      </c>
      <c r="E114">
        <f t="shared" si="6"/>
        <v>2020</v>
      </c>
    </row>
    <row r="115" spans="1:5" ht="12.75">
      <c r="A115">
        <f t="shared" si="4"/>
        <v>0</v>
      </c>
      <c r="B115" t="s">
        <v>86</v>
      </c>
      <c r="C115">
        <f ca="1" t="shared" si="7"/>
        <v>0</v>
      </c>
      <c r="D115">
        <f t="shared" si="5"/>
        <v>0</v>
      </c>
      <c r="E115">
        <f t="shared" si="6"/>
        <v>2020</v>
      </c>
    </row>
    <row r="116" spans="1:5" ht="12.75">
      <c r="A116">
        <f t="shared" si="4"/>
        <v>0</v>
      </c>
      <c r="B116" t="s">
        <v>87</v>
      </c>
      <c r="C116">
        <f ca="1" t="shared" si="7"/>
        <v>0</v>
      </c>
      <c r="D116">
        <f t="shared" si="5"/>
        <v>0</v>
      </c>
      <c r="E116">
        <f t="shared" si="6"/>
        <v>2020</v>
      </c>
    </row>
    <row r="117" spans="1:5" ht="12.75">
      <c r="A117">
        <f t="shared" si="4"/>
        <v>0</v>
      </c>
      <c r="B117" t="s">
        <v>88</v>
      </c>
      <c r="C117">
        <f ca="1" t="shared" si="7"/>
        <v>0</v>
      </c>
      <c r="D117">
        <f t="shared" si="5"/>
        <v>0</v>
      </c>
      <c r="E117">
        <f t="shared" si="6"/>
        <v>2020</v>
      </c>
    </row>
    <row r="118" spans="1:5" ht="12.75">
      <c r="A118">
        <f t="shared" si="4"/>
        <v>0</v>
      </c>
      <c r="B118" t="s">
        <v>89</v>
      </c>
      <c r="C118">
        <f ca="1" t="shared" si="7"/>
        <v>0</v>
      </c>
      <c r="D118">
        <f t="shared" si="5"/>
        <v>0</v>
      </c>
      <c r="E118">
        <f t="shared" si="6"/>
        <v>2020</v>
      </c>
    </row>
    <row r="119" spans="1:5" ht="12.75">
      <c r="A119">
        <f t="shared" si="4"/>
        <v>0</v>
      </c>
      <c r="B119" t="s">
        <v>90</v>
      </c>
      <c r="C119">
        <f ca="1" t="shared" si="7"/>
        <v>0</v>
      </c>
      <c r="D119">
        <f t="shared" si="5"/>
        <v>0</v>
      </c>
      <c r="E119">
        <f t="shared" si="6"/>
        <v>2020</v>
      </c>
    </row>
    <row r="120" spans="1:5" ht="12.75">
      <c r="A120">
        <f t="shared" si="4"/>
        <v>0</v>
      </c>
      <c r="B120" t="s">
        <v>91</v>
      </c>
      <c r="C120">
        <f ca="1" t="shared" si="7"/>
        <v>0</v>
      </c>
      <c r="D120">
        <f t="shared" si="5"/>
        <v>0</v>
      </c>
      <c r="E120">
        <f t="shared" si="6"/>
        <v>2020</v>
      </c>
    </row>
    <row r="121" spans="1:5" ht="12.75">
      <c r="A121">
        <f t="shared" si="4"/>
        <v>0</v>
      </c>
      <c r="B121" t="s">
        <v>92</v>
      </c>
      <c r="C121">
        <f ca="1" t="shared" si="7"/>
        <v>0</v>
      </c>
      <c r="D121">
        <f t="shared" si="5"/>
        <v>0</v>
      </c>
      <c r="E121">
        <f t="shared" si="6"/>
        <v>2020</v>
      </c>
    </row>
    <row r="122" spans="1:5" ht="12.75">
      <c r="A122">
        <f t="shared" si="4"/>
        <v>0</v>
      </c>
      <c r="B122" t="s">
        <v>93</v>
      </c>
      <c r="C122">
        <f ca="1" t="shared" si="7"/>
        <v>0</v>
      </c>
      <c r="D122">
        <f t="shared" si="5"/>
        <v>0</v>
      </c>
      <c r="E122">
        <f t="shared" si="6"/>
        <v>2020</v>
      </c>
    </row>
    <row r="123" spans="1:5" ht="12.75">
      <c r="A123">
        <f t="shared" si="4"/>
        <v>0</v>
      </c>
      <c r="B123" t="s">
        <v>94</v>
      </c>
      <c r="C123">
        <f ca="1" t="shared" si="7"/>
        <v>0</v>
      </c>
      <c r="D123">
        <f t="shared" si="5"/>
        <v>0</v>
      </c>
      <c r="E123">
        <f t="shared" si="6"/>
        <v>2020</v>
      </c>
    </row>
    <row r="124" spans="1:5" ht="12.75">
      <c r="A124">
        <f t="shared" si="4"/>
        <v>0</v>
      </c>
      <c r="B124" t="s">
        <v>95</v>
      </c>
      <c r="C124">
        <f ca="1" t="shared" si="7"/>
        <v>0</v>
      </c>
      <c r="D124">
        <f t="shared" si="5"/>
        <v>0</v>
      </c>
      <c r="E124">
        <f t="shared" si="6"/>
        <v>2020</v>
      </c>
    </row>
    <row r="125" spans="1:5" ht="12.75">
      <c r="A125">
        <f t="shared" si="4"/>
        <v>0</v>
      </c>
      <c r="B125" t="s">
        <v>96</v>
      </c>
      <c r="C125">
        <f ca="1" t="shared" si="7"/>
        <v>0</v>
      </c>
      <c r="D125">
        <f t="shared" si="5"/>
        <v>0</v>
      </c>
      <c r="E125">
        <f t="shared" si="6"/>
        <v>2020</v>
      </c>
    </row>
    <row r="126" spans="1:5" ht="12.75">
      <c r="A126">
        <f t="shared" si="4"/>
        <v>0</v>
      </c>
      <c r="B126" t="s">
        <v>97</v>
      </c>
      <c r="C126">
        <f ca="1" t="shared" si="7"/>
        <v>0</v>
      </c>
      <c r="D126">
        <f t="shared" si="5"/>
        <v>0</v>
      </c>
      <c r="E126">
        <f t="shared" si="6"/>
        <v>2020</v>
      </c>
    </row>
    <row r="127" spans="1:5" ht="12.75">
      <c r="A127">
        <f t="shared" si="4"/>
        <v>0</v>
      </c>
      <c r="B127" t="s">
        <v>98</v>
      </c>
      <c r="C127">
        <f ca="1" t="shared" si="7"/>
        <v>0</v>
      </c>
      <c r="D127">
        <f t="shared" si="5"/>
        <v>0</v>
      </c>
      <c r="E127">
        <f t="shared" si="6"/>
        <v>2020</v>
      </c>
    </row>
    <row r="128" spans="1:5" ht="12.75">
      <c r="A128">
        <f t="shared" si="4"/>
        <v>0</v>
      </c>
      <c r="B128" t="s">
        <v>99</v>
      </c>
      <c r="C128">
        <f ca="1" t="shared" si="7"/>
        <v>0</v>
      </c>
      <c r="D128">
        <f t="shared" si="5"/>
        <v>0</v>
      </c>
      <c r="E128">
        <f t="shared" si="6"/>
        <v>2020</v>
      </c>
    </row>
    <row r="129" spans="1:5" ht="12.75">
      <c r="A129">
        <f aca="true" t="shared" si="8" ref="A129:A192">clues</f>
        <v>0</v>
      </c>
      <c r="B129" t="s">
        <v>100</v>
      </c>
      <c r="C129">
        <f ca="1" t="shared" si="7"/>
        <v>0</v>
      </c>
      <c r="D129">
        <f aca="true" t="shared" si="9" ref="D129:D192">mes</f>
        <v>0</v>
      </c>
      <c r="E129">
        <f aca="true" t="shared" si="10" ref="E129:E192">anno</f>
        <v>2020</v>
      </c>
    </row>
    <row r="130" spans="1:5" ht="12.75">
      <c r="A130">
        <f t="shared" si="8"/>
        <v>0</v>
      </c>
      <c r="B130" t="s">
        <v>101</v>
      </c>
      <c r="C130">
        <f ca="1" t="shared" si="7"/>
        <v>0</v>
      </c>
      <c r="D130">
        <f t="shared" si="9"/>
        <v>0</v>
      </c>
      <c r="E130">
        <f t="shared" si="10"/>
        <v>2020</v>
      </c>
    </row>
    <row r="131" spans="1:5" ht="12.75">
      <c r="A131">
        <f t="shared" si="8"/>
        <v>0</v>
      </c>
      <c r="B131" t="s">
        <v>102</v>
      </c>
      <c r="C131">
        <f ca="1" t="shared" si="11" ref="C131:C194">INDIRECT(B131)</f>
        <v>0</v>
      </c>
      <c r="D131">
        <f t="shared" si="9"/>
        <v>0</v>
      </c>
      <c r="E131">
        <f t="shared" si="10"/>
        <v>2020</v>
      </c>
    </row>
    <row r="132" spans="1:5" ht="12.75">
      <c r="A132">
        <f t="shared" si="8"/>
        <v>0</v>
      </c>
      <c r="B132" t="s">
        <v>103</v>
      </c>
      <c r="C132">
        <f ca="1" t="shared" si="11"/>
        <v>0</v>
      </c>
      <c r="D132">
        <f t="shared" si="9"/>
        <v>0</v>
      </c>
      <c r="E132">
        <f t="shared" si="10"/>
        <v>2020</v>
      </c>
    </row>
    <row r="133" spans="1:5" ht="12.75">
      <c r="A133">
        <f t="shared" si="8"/>
        <v>0</v>
      </c>
      <c r="B133" t="s">
        <v>104</v>
      </c>
      <c r="C133">
        <f ca="1" t="shared" si="11"/>
        <v>0</v>
      </c>
      <c r="D133">
        <f t="shared" si="9"/>
        <v>0</v>
      </c>
      <c r="E133">
        <f t="shared" si="10"/>
        <v>2020</v>
      </c>
    </row>
    <row r="134" spans="1:5" ht="12.75">
      <c r="A134">
        <f t="shared" si="8"/>
        <v>0</v>
      </c>
      <c r="B134" t="s">
        <v>105</v>
      </c>
      <c r="C134">
        <f ca="1" t="shared" si="11"/>
        <v>0</v>
      </c>
      <c r="D134">
        <f t="shared" si="9"/>
        <v>0</v>
      </c>
      <c r="E134">
        <f t="shared" si="10"/>
        <v>2020</v>
      </c>
    </row>
    <row r="135" spans="1:5" ht="12.75">
      <c r="A135">
        <f t="shared" si="8"/>
        <v>0</v>
      </c>
      <c r="B135" t="s">
        <v>106</v>
      </c>
      <c r="C135">
        <f ca="1" t="shared" si="11"/>
        <v>0</v>
      </c>
      <c r="D135">
        <f t="shared" si="9"/>
        <v>0</v>
      </c>
      <c r="E135">
        <f t="shared" si="10"/>
        <v>2020</v>
      </c>
    </row>
    <row r="136" spans="1:5" ht="12.75">
      <c r="A136">
        <f t="shared" si="8"/>
        <v>0</v>
      </c>
      <c r="B136" t="s">
        <v>107</v>
      </c>
      <c r="C136">
        <f ca="1" t="shared" si="11"/>
        <v>0</v>
      </c>
      <c r="D136">
        <f t="shared" si="9"/>
        <v>0</v>
      </c>
      <c r="E136">
        <f t="shared" si="10"/>
        <v>2020</v>
      </c>
    </row>
    <row r="137" spans="1:5" ht="12.75">
      <c r="A137">
        <f t="shared" si="8"/>
        <v>0</v>
      </c>
      <c r="B137" t="s">
        <v>108</v>
      </c>
      <c r="C137">
        <f ca="1" t="shared" si="11"/>
        <v>0</v>
      </c>
      <c r="D137">
        <f t="shared" si="9"/>
        <v>0</v>
      </c>
      <c r="E137">
        <f t="shared" si="10"/>
        <v>2020</v>
      </c>
    </row>
    <row r="138" spans="1:5" ht="12.75">
      <c r="A138">
        <f t="shared" si="8"/>
        <v>0</v>
      </c>
      <c r="B138" t="s">
        <v>109</v>
      </c>
      <c r="C138">
        <f ca="1" t="shared" si="11"/>
        <v>0</v>
      </c>
      <c r="D138">
        <f t="shared" si="9"/>
        <v>0</v>
      </c>
      <c r="E138">
        <f t="shared" si="10"/>
        <v>2020</v>
      </c>
    </row>
    <row r="139" spans="1:5" ht="12.75">
      <c r="A139">
        <f t="shared" si="8"/>
        <v>0</v>
      </c>
      <c r="B139" t="s">
        <v>110</v>
      </c>
      <c r="C139">
        <f ca="1" t="shared" si="11"/>
        <v>0</v>
      </c>
      <c r="D139">
        <f t="shared" si="9"/>
        <v>0</v>
      </c>
      <c r="E139">
        <f t="shared" si="10"/>
        <v>2020</v>
      </c>
    </row>
    <row r="140" spans="1:5" ht="12.75">
      <c r="A140">
        <f t="shared" si="8"/>
        <v>0</v>
      </c>
      <c r="B140" t="s">
        <v>1112</v>
      </c>
      <c r="C140">
        <f ca="1" t="shared" si="11"/>
        <v>0</v>
      </c>
      <c r="D140">
        <f t="shared" si="9"/>
        <v>0</v>
      </c>
      <c r="E140">
        <f t="shared" si="10"/>
        <v>2020</v>
      </c>
    </row>
    <row r="141" spans="1:5" ht="12.75">
      <c r="A141">
        <f t="shared" si="8"/>
        <v>0</v>
      </c>
      <c r="B141" t="s">
        <v>1113</v>
      </c>
      <c r="C141">
        <f ca="1" t="shared" si="11"/>
        <v>0</v>
      </c>
      <c r="D141">
        <f t="shared" si="9"/>
        <v>0</v>
      </c>
      <c r="E141">
        <f t="shared" si="10"/>
        <v>2020</v>
      </c>
    </row>
    <row r="142" spans="1:5" ht="12.75">
      <c r="A142">
        <f t="shared" si="8"/>
        <v>0</v>
      </c>
      <c r="B142" t="s">
        <v>1308</v>
      </c>
      <c r="C142">
        <f ca="1" t="shared" si="11"/>
        <v>0</v>
      </c>
      <c r="D142">
        <f t="shared" si="9"/>
        <v>0</v>
      </c>
      <c r="E142">
        <f t="shared" si="10"/>
        <v>2020</v>
      </c>
    </row>
    <row r="143" spans="1:5" ht="12.75">
      <c r="A143">
        <f t="shared" si="8"/>
        <v>0</v>
      </c>
      <c r="B143" t="s">
        <v>1309</v>
      </c>
      <c r="C143">
        <f ca="1" t="shared" si="11"/>
        <v>0</v>
      </c>
      <c r="D143">
        <f t="shared" si="9"/>
        <v>0</v>
      </c>
      <c r="E143">
        <f t="shared" si="10"/>
        <v>2020</v>
      </c>
    </row>
    <row r="144" spans="1:5" ht="12.75">
      <c r="A144">
        <f t="shared" si="8"/>
        <v>0</v>
      </c>
      <c r="B144" t="s">
        <v>1310</v>
      </c>
      <c r="C144">
        <f ca="1" t="shared" si="11"/>
        <v>0</v>
      </c>
      <c r="D144">
        <f t="shared" si="9"/>
        <v>0</v>
      </c>
      <c r="E144">
        <f t="shared" si="10"/>
        <v>2020</v>
      </c>
    </row>
    <row r="145" spans="1:5" ht="12.75">
      <c r="A145">
        <f t="shared" si="8"/>
        <v>0</v>
      </c>
      <c r="B145" t="s">
        <v>3223</v>
      </c>
      <c r="C145">
        <f ca="1" t="shared" si="11"/>
        <v>0</v>
      </c>
      <c r="D145">
        <f t="shared" si="9"/>
        <v>0</v>
      </c>
      <c r="E145">
        <f t="shared" si="10"/>
        <v>2020</v>
      </c>
    </row>
    <row r="146" spans="1:5" ht="12.75">
      <c r="A146">
        <f t="shared" si="8"/>
        <v>0</v>
      </c>
      <c r="B146" t="s">
        <v>1422</v>
      </c>
      <c r="C146">
        <f ca="1" t="shared" si="11"/>
        <v>0</v>
      </c>
      <c r="D146">
        <f t="shared" si="9"/>
        <v>0</v>
      </c>
      <c r="E146">
        <f t="shared" si="10"/>
        <v>2020</v>
      </c>
    </row>
    <row r="147" spans="1:5" ht="12.75">
      <c r="A147">
        <f t="shared" si="8"/>
        <v>0</v>
      </c>
      <c r="B147" t="s">
        <v>2033</v>
      </c>
      <c r="C147">
        <f ca="1" t="shared" si="11"/>
        <v>0</v>
      </c>
      <c r="D147">
        <f t="shared" si="9"/>
        <v>0</v>
      </c>
      <c r="E147">
        <f t="shared" si="10"/>
        <v>2020</v>
      </c>
    </row>
    <row r="148" spans="1:5" ht="12.75">
      <c r="A148">
        <f t="shared" si="8"/>
        <v>0</v>
      </c>
      <c r="B148" t="s">
        <v>2034</v>
      </c>
      <c r="C148">
        <f ca="1" t="shared" si="11"/>
        <v>0</v>
      </c>
      <c r="D148">
        <f t="shared" si="9"/>
        <v>0</v>
      </c>
      <c r="E148">
        <f t="shared" si="10"/>
        <v>2020</v>
      </c>
    </row>
    <row r="149" spans="1:5" ht="12.75">
      <c r="A149">
        <f t="shared" si="8"/>
        <v>0</v>
      </c>
      <c r="B149" t="s">
        <v>2035</v>
      </c>
      <c r="C149">
        <f ca="1" t="shared" si="11"/>
        <v>0</v>
      </c>
      <c r="D149">
        <f t="shared" si="9"/>
        <v>0</v>
      </c>
      <c r="E149">
        <f t="shared" si="10"/>
        <v>2020</v>
      </c>
    </row>
    <row r="150" spans="1:5" ht="12.75">
      <c r="A150">
        <f t="shared" si="8"/>
        <v>0</v>
      </c>
      <c r="B150" t="s">
        <v>2036</v>
      </c>
      <c r="C150">
        <f ca="1" t="shared" si="11"/>
        <v>0</v>
      </c>
      <c r="D150">
        <f t="shared" si="9"/>
        <v>0</v>
      </c>
      <c r="E150">
        <f t="shared" si="10"/>
        <v>2020</v>
      </c>
    </row>
    <row r="151" spans="1:5" ht="12.75">
      <c r="A151">
        <f t="shared" si="8"/>
        <v>0</v>
      </c>
      <c r="B151" t="s">
        <v>2037</v>
      </c>
      <c r="C151">
        <f ca="1" t="shared" si="11"/>
        <v>0</v>
      </c>
      <c r="D151">
        <f t="shared" si="9"/>
        <v>0</v>
      </c>
      <c r="E151">
        <f t="shared" si="10"/>
        <v>2020</v>
      </c>
    </row>
    <row r="152" spans="1:5" ht="12.75">
      <c r="A152">
        <f t="shared" si="8"/>
        <v>0</v>
      </c>
      <c r="B152" t="s">
        <v>2038</v>
      </c>
      <c r="C152">
        <f ca="1" t="shared" si="11"/>
        <v>0</v>
      </c>
      <c r="D152">
        <f t="shared" si="9"/>
        <v>0</v>
      </c>
      <c r="E152">
        <f t="shared" si="10"/>
        <v>2020</v>
      </c>
    </row>
    <row r="153" spans="1:5" ht="12.75">
      <c r="A153">
        <f t="shared" si="8"/>
        <v>0</v>
      </c>
      <c r="B153" t="s">
        <v>2039</v>
      </c>
      <c r="C153">
        <f ca="1" t="shared" si="11"/>
        <v>0</v>
      </c>
      <c r="D153">
        <f t="shared" si="9"/>
        <v>0</v>
      </c>
      <c r="E153">
        <f t="shared" si="10"/>
        <v>2020</v>
      </c>
    </row>
    <row r="154" spans="1:5" ht="12.75">
      <c r="A154">
        <f t="shared" si="8"/>
        <v>0</v>
      </c>
      <c r="B154" t="s">
        <v>113</v>
      </c>
      <c r="C154">
        <f ca="1" t="shared" si="11"/>
        <v>0</v>
      </c>
      <c r="D154">
        <f t="shared" si="9"/>
        <v>0</v>
      </c>
      <c r="E154">
        <f t="shared" si="10"/>
        <v>2020</v>
      </c>
    </row>
    <row r="155" spans="1:5" ht="12.75">
      <c r="A155">
        <f t="shared" si="8"/>
        <v>0</v>
      </c>
      <c r="B155" t="s">
        <v>115</v>
      </c>
      <c r="C155">
        <f ca="1" t="shared" si="11"/>
        <v>0</v>
      </c>
      <c r="D155">
        <f t="shared" si="9"/>
        <v>0</v>
      </c>
      <c r="E155">
        <f t="shared" si="10"/>
        <v>2020</v>
      </c>
    </row>
    <row r="156" spans="1:5" ht="12.75">
      <c r="A156">
        <f t="shared" si="8"/>
        <v>0</v>
      </c>
      <c r="B156" t="s">
        <v>117</v>
      </c>
      <c r="C156">
        <f ca="1" t="shared" si="11"/>
        <v>0</v>
      </c>
      <c r="D156">
        <f t="shared" si="9"/>
        <v>0</v>
      </c>
      <c r="E156">
        <f t="shared" si="10"/>
        <v>2020</v>
      </c>
    </row>
    <row r="157" spans="1:5" ht="12.75">
      <c r="A157">
        <f t="shared" si="8"/>
        <v>0</v>
      </c>
      <c r="B157" t="s">
        <v>119</v>
      </c>
      <c r="C157">
        <f ca="1" t="shared" si="11"/>
        <v>0</v>
      </c>
      <c r="D157">
        <f t="shared" si="9"/>
        <v>0</v>
      </c>
      <c r="E157">
        <f t="shared" si="10"/>
        <v>2020</v>
      </c>
    </row>
    <row r="158" spans="1:5" ht="12.75">
      <c r="A158">
        <f t="shared" si="8"/>
        <v>0</v>
      </c>
      <c r="B158" t="s">
        <v>121</v>
      </c>
      <c r="C158">
        <f ca="1" t="shared" si="11"/>
        <v>0</v>
      </c>
      <c r="D158">
        <f t="shared" si="9"/>
        <v>0</v>
      </c>
      <c r="E158">
        <f t="shared" si="10"/>
        <v>2020</v>
      </c>
    </row>
    <row r="159" spans="1:5" ht="12.75">
      <c r="A159">
        <f t="shared" si="8"/>
        <v>0</v>
      </c>
      <c r="B159" t="s">
        <v>123</v>
      </c>
      <c r="C159">
        <f ca="1" t="shared" si="11"/>
        <v>0</v>
      </c>
      <c r="D159">
        <f t="shared" si="9"/>
        <v>0</v>
      </c>
      <c r="E159">
        <f t="shared" si="10"/>
        <v>2020</v>
      </c>
    </row>
    <row r="160" spans="1:5" ht="12.75">
      <c r="A160">
        <f t="shared" si="8"/>
        <v>0</v>
      </c>
      <c r="B160" t="s">
        <v>125</v>
      </c>
      <c r="C160">
        <f ca="1" t="shared" si="11"/>
        <v>0</v>
      </c>
      <c r="D160">
        <f t="shared" si="9"/>
        <v>0</v>
      </c>
      <c r="E160">
        <f t="shared" si="10"/>
        <v>2020</v>
      </c>
    </row>
    <row r="161" spans="1:5" ht="12.75">
      <c r="A161">
        <f t="shared" si="8"/>
        <v>0</v>
      </c>
      <c r="B161" t="s">
        <v>127</v>
      </c>
      <c r="C161">
        <f ca="1" t="shared" si="11"/>
        <v>0</v>
      </c>
      <c r="D161">
        <f t="shared" si="9"/>
        <v>0</v>
      </c>
      <c r="E161">
        <f t="shared" si="10"/>
        <v>2020</v>
      </c>
    </row>
    <row r="162" spans="1:5" ht="12.75">
      <c r="A162">
        <f t="shared" si="8"/>
        <v>0</v>
      </c>
      <c r="B162" t="s">
        <v>128</v>
      </c>
      <c r="C162">
        <f ca="1" t="shared" si="11"/>
        <v>0</v>
      </c>
      <c r="D162">
        <f t="shared" si="9"/>
        <v>0</v>
      </c>
      <c r="E162">
        <f t="shared" si="10"/>
        <v>2020</v>
      </c>
    </row>
    <row r="163" spans="1:5" ht="12.75">
      <c r="A163">
        <f t="shared" si="8"/>
        <v>0</v>
      </c>
      <c r="B163" t="s">
        <v>130</v>
      </c>
      <c r="C163">
        <f ca="1" t="shared" si="11"/>
        <v>0</v>
      </c>
      <c r="D163">
        <f t="shared" si="9"/>
        <v>0</v>
      </c>
      <c r="E163">
        <f t="shared" si="10"/>
        <v>2020</v>
      </c>
    </row>
    <row r="164" spans="1:5" ht="12.75">
      <c r="A164">
        <f t="shared" si="8"/>
        <v>0</v>
      </c>
      <c r="B164" t="s">
        <v>131</v>
      </c>
      <c r="C164">
        <f ca="1" t="shared" si="11"/>
        <v>0</v>
      </c>
      <c r="D164">
        <f t="shared" si="9"/>
        <v>0</v>
      </c>
      <c r="E164">
        <f t="shared" si="10"/>
        <v>2020</v>
      </c>
    </row>
    <row r="165" spans="1:5" ht="12.75">
      <c r="A165">
        <f t="shared" si="8"/>
        <v>0</v>
      </c>
      <c r="B165" t="s">
        <v>133</v>
      </c>
      <c r="C165">
        <f ca="1" t="shared" si="11"/>
        <v>0</v>
      </c>
      <c r="D165">
        <f t="shared" si="9"/>
        <v>0</v>
      </c>
      <c r="E165">
        <f t="shared" si="10"/>
        <v>2020</v>
      </c>
    </row>
    <row r="166" spans="1:5" ht="12.75">
      <c r="A166">
        <f t="shared" si="8"/>
        <v>0</v>
      </c>
      <c r="B166" t="s">
        <v>452</v>
      </c>
      <c r="C166">
        <f ca="1" t="shared" si="11"/>
        <v>0</v>
      </c>
      <c r="D166">
        <f t="shared" si="9"/>
        <v>0</v>
      </c>
      <c r="E166">
        <f t="shared" si="10"/>
        <v>2020</v>
      </c>
    </row>
    <row r="167" spans="1:5" ht="12.75">
      <c r="A167">
        <f t="shared" si="8"/>
        <v>0</v>
      </c>
      <c r="B167" t="s">
        <v>137</v>
      </c>
      <c r="C167">
        <f ca="1" t="shared" si="11"/>
        <v>0</v>
      </c>
      <c r="D167">
        <f t="shared" si="9"/>
        <v>0</v>
      </c>
      <c r="E167">
        <f t="shared" si="10"/>
        <v>2020</v>
      </c>
    </row>
    <row r="168" spans="1:5" ht="12.75">
      <c r="A168">
        <f t="shared" si="8"/>
        <v>0</v>
      </c>
      <c r="B168" t="s">
        <v>453</v>
      </c>
      <c r="C168">
        <f ca="1" t="shared" si="11"/>
        <v>0</v>
      </c>
      <c r="D168">
        <f t="shared" si="9"/>
        <v>0</v>
      </c>
      <c r="E168">
        <f t="shared" si="10"/>
        <v>2020</v>
      </c>
    </row>
    <row r="169" spans="1:5" ht="12.75">
      <c r="A169">
        <f t="shared" si="8"/>
        <v>0</v>
      </c>
      <c r="B169" t="s">
        <v>454</v>
      </c>
      <c r="C169">
        <f ca="1" t="shared" si="11"/>
        <v>0</v>
      </c>
      <c r="D169">
        <f t="shared" si="9"/>
        <v>0</v>
      </c>
      <c r="E169">
        <f t="shared" si="10"/>
        <v>2020</v>
      </c>
    </row>
    <row r="170" spans="1:5" ht="12.75">
      <c r="A170">
        <f t="shared" si="8"/>
        <v>0</v>
      </c>
      <c r="B170" t="s">
        <v>139</v>
      </c>
      <c r="C170">
        <f ca="1" t="shared" si="11"/>
        <v>0</v>
      </c>
      <c r="D170">
        <f t="shared" si="9"/>
        <v>0</v>
      </c>
      <c r="E170">
        <f t="shared" si="10"/>
        <v>2020</v>
      </c>
    </row>
    <row r="171" spans="1:5" ht="12.75">
      <c r="A171">
        <f t="shared" si="8"/>
        <v>0</v>
      </c>
      <c r="B171" t="s">
        <v>141</v>
      </c>
      <c r="C171">
        <f ca="1" t="shared" si="11"/>
        <v>0</v>
      </c>
      <c r="D171">
        <f t="shared" si="9"/>
        <v>0</v>
      </c>
      <c r="E171">
        <f t="shared" si="10"/>
        <v>2020</v>
      </c>
    </row>
    <row r="172" spans="1:5" ht="12.75">
      <c r="A172">
        <f t="shared" si="8"/>
        <v>0</v>
      </c>
      <c r="B172" t="s">
        <v>143</v>
      </c>
      <c r="C172">
        <f ca="1" t="shared" si="11"/>
        <v>0</v>
      </c>
      <c r="D172">
        <f t="shared" si="9"/>
        <v>0</v>
      </c>
      <c r="E172">
        <f t="shared" si="10"/>
        <v>2020</v>
      </c>
    </row>
    <row r="173" spans="1:5" ht="12.75">
      <c r="A173">
        <f t="shared" si="8"/>
        <v>0</v>
      </c>
      <c r="B173" t="s">
        <v>1108</v>
      </c>
      <c r="C173">
        <f ca="1" t="shared" si="11"/>
        <v>0</v>
      </c>
      <c r="D173">
        <f t="shared" si="9"/>
        <v>0</v>
      </c>
      <c r="E173">
        <f t="shared" si="10"/>
        <v>2020</v>
      </c>
    </row>
    <row r="174" spans="1:5" ht="12.75">
      <c r="A174">
        <f t="shared" si="8"/>
        <v>0</v>
      </c>
      <c r="B174" t="s">
        <v>146</v>
      </c>
      <c r="C174">
        <f ca="1" t="shared" si="11"/>
        <v>0</v>
      </c>
      <c r="D174">
        <f t="shared" si="9"/>
        <v>0</v>
      </c>
      <c r="E174">
        <f t="shared" si="10"/>
        <v>2020</v>
      </c>
    </row>
    <row r="175" spans="1:5" ht="12.75">
      <c r="A175">
        <f t="shared" si="8"/>
        <v>0</v>
      </c>
      <c r="B175" t="s">
        <v>148</v>
      </c>
      <c r="C175">
        <f ca="1" t="shared" si="11"/>
        <v>0</v>
      </c>
      <c r="D175">
        <f t="shared" si="9"/>
        <v>0</v>
      </c>
      <c r="E175">
        <f t="shared" si="10"/>
        <v>2020</v>
      </c>
    </row>
    <row r="176" spans="1:5" ht="12.75">
      <c r="A176">
        <f t="shared" si="8"/>
        <v>0</v>
      </c>
      <c r="B176" t="s">
        <v>150</v>
      </c>
      <c r="C176">
        <f ca="1" t="shared" si="11"/>
        <v>0</v>
      </c>
      <c r="D176">
        <f t="shared" si="9"/>
        <v>0</v>
      </c>
      <c r="E176">
        <f t="shared" si="10"/>
        <v>2020</v>
      </c>
    </row>
    <row r="177" spans="1:5" ht="12.75">
      <c r="A177">
        <f t="shared" si="8"/>
        <v>0</v>
      </c>
      <c r="B177" t="s">
        <v>152</v>
      </c>
      <c r="C177">
        <f ca="1" t="shared" si="11"/>
        <v>0</v>
      </c>
      <c r="D177">
        <f t="shared" si="9"/>
        <v>0</v>
      </c>
      <c r="E177">
        <f t="shared" si="10"/>
        <v>2020</v>
      </c>
    </row>
    <row r="178" spans="1:5" ht="12.75">
      <c r="A178">
        <f t="shared" si="8"/>
        <v>0</v>
      </c>
      <c r="B178" t="s">
        <v>154</v>
      </c>
      <c r="C178">
        <f ca="1" t="shared" si="11"/>
        <v>0</v>
      </c>
      <c r="D178">
        <f t="shared" si="9"/>
        <v>0</v>
      </c>
      <c r="E178">
        <f t="shared" si="10"/>
        <v>2020</v>
      </c>
    </row>
    <row r="179" spans="1:5" ht="12.75">
      <c r="A179">
        <f t="shared" si="8"/>
        <v>0</v>
      </c>
      <c r="B179" t="s">
        <v>455</v>
      </c>
      <c r="C179">
        <f ca="1" t="shared" si="11"/>
        <v>0</v>
      </c>
      <c r="D179">
        <f t="shared" si="9"/>
        <v>0</v>
      </c>
      <c r="E179">
        <f t="shared" si="10"/>
        <v>2020</v>
      </c>
    </row>
    <row r="180" spans="1:5" ht="12.75">
      <c r="A180">
        <f t="shared" si="8"/>
        <v>0</v>
      </c>
      <c r="B180" t="s">
        <v>456</v>
      </c>
      <c r="C180">
        <f ca="1" t="shared" si="11"/>
        <v>0</v>
      </c>
      <c r="D180">
        <f t="shared" si="9"/>
        <v>0</v>
      </c>
      <c r="E180">
        <f t="shared" si="10"/>
        <v>2020</v>
      </c>
    </row>
    <row r="181" spans="1:5" ht="12.75">
      <c r="A181">
        <f t="shared" si="8"/>
        <v>0</v>
      </c>
      <c r="B181" t="s">
        <v>457</v>
      </c>
      <c r="C181">
        <f ca="1" t="shared" si="11"/>
        <v>0</v>
      </c>
      <c r="D181">
        <f t="shared" si="9"/>
        <v>0</v>
      </c>
      <c r="E181">
        <f t="shared" si="10"/>
        <v>2020</v>
      </c>
    </row>
    <row r="182" spans="1:5" ht="12.75">
      <c r="A182">
        <f t="shared" si="8"/>
        <v>0</v>
      </c>
      <c r="B182" t="s">
        <v>458</v>
      </c>
      <c r="C182">
        <f ca="1" t="shared" si="11"/>
        <v>0</v>
      </c>
      <c r="D182">
        <f t="shared" si="9"/>
        <v>0</v>
      </c>
      <c r="E182">
        <f t="shared" si="10"/>
        <v>2020</v>
      </c>
    </row>
    <row r="183" spans="1:5" ht="12.75">
      <c r="A183">
        <f t="shared" si="8"/>
        <v>0</v>
      </c>
      <c r="B183" t="s">
        <v>156</v>
      </c>
      <c r="C183">
        <f ca="1" t="shared" si="11"/>
        <v>0</v>
      </c>
      <c r="D183">
        <f t="shared" si="9"/>
        <v>0</v>
      </c>
      <c r="E183">
        <f t="shared" si="10"/>
        <v>2020</v>
      </c>
    </row>
    <row r="184" spans="1:5" ht="12.75">
      <c r="A184">
        <f t="shared" si="8"/>
        <v>0</v>
      </c>
      <c r="B184" t="s">
        <v>158</v>
      </c>
      <c r="C184">
        <f ca="1" t="shared" si="11"/>
        <v>0</v>
      </c>
      <c r="D184">
        <f t="shared" si="9"/>
        <v>0</v>
      </c>
      <c r="E184">
        <f t="shared" si="10"/>
        <v>2020</v>
      </c>
    </row>
    <row r="185" spans="1:5" ht="12.75">
      <c r="A185">
        <f t="shared" si="8"/>
        <v>0</v>
      </c>
      <c r="B185" t="s">
        <v>160</v>
      </c>
      <c r="C185">
        <f ca="1" t="shared" si="11"/>
        <v>0</v>
      </c>
      <c r="D185">
        <f t="shared" si="9"/>
        <v>0</v>
      </c>
      <c r="E185">
        <f t="shared" si="10"/>
        <v>2020</v>
      </c>
    </row>
    <row r="186" spans="1:5" ht="12.75">
      <c r="A186">
        <f t="shared" si="8"/>
        <v>0</v>
      </c>
      <c r="B186" t="s">
        <v>1272</v>
      </c>
      <c r="C186">
        <f ca="1" t="shared" si="11"/>
        <v>0</v>
      </c>
      <c r="D186">
        <f t="shared" si="9"/>
        <v>0</v>
      </c>
      <c r="E186">
        <f t="shared" si="10"/>
        <v>2020</v>
      </c>
    </row>
    <row r="187" spans="1:5" ht="12.75">
      <c r="A187">
        <f t="shared" si="8"/>
        <v>0</v>
      </c>
      <c r="B187" t="s">
        <v>1273</v>
      </c>
      <c r="C187">
        <f ca="1" t="shared" si="11"/>
        <v>0</v>
      </c>
      <c r="D187">
        <f t="shared" si="9"/>
        <v>0</v>
      </c>
      <c r="E187">
        <f t="shared" si="10"/>
        <v>2020</v>
      </c>
    </row>
    <row r="188" spans="1:5" ht="12.75">
      <c r="A188">
        <f t="shared" si="8"/>
        <v>0</v>
      </c>
      <c r="B188" t="s">
        <v>1274</v>
      </c>
      <c r="C188">
        <f ca="1" t="shared" si="11"/>
        <v>0</v>
      </c>
      <c r="D188">
        <f t="shared" si="9"/>
        <v>0</v>
      </c>
      <c r="E188">
        <f t="shared" si="10"/>
        <v>2020</v>
      </c>
    </row>
    <row r="189" spans="1:5" ht="12.75">
      <c r="A189">
        <f t="shared" si="8"/>
        <v>0</v>
      </c>
      <c r="B189" t="s">
        <v>1275</v>
      </c>
      <c r="C189">
        <f ca="1" t="shared" si="11"/>
        <v>0</v>
      </c>
      <c r="D189">
        <f t="shared" si="9"/>
        <v>0</v>
      </c>
      <c r="E189">
        <f t="shared" si="10"/>
        <v>2020</v>
      </c>
    </row>
    <row r="190" spans="1:5" ht="12.75">
      <c r="A190">
        <f t="shared" si="8"/>
        <v>0</v>
      </c>
      <c r="B190" t="s">
        <v>1276</v>
      </c>
      <c r="C190">
        <f ca="1" t="shared" si="11"/>
        <v>0</v>
      </c>
      <c r="D190">
        <f t="shared" si="9"/>
        <v>0</v>
      </c>
      <c r="E190">
        <f t="shared" si="10"/>
        <v>2020</v>
      </c>
    </row>
    <row r="191" spans="1:5" ht="12.75">
      <c r="A191">
        <f t="shared" si="8"/>
        <v>0</v>
      </c>
      <c r="B191" t="s">
        <v>1277</v>
      </c>
      <c r="C191">
        <f ca="1" t="shared" si="11"/>
        <v>0</v>
      </c>
      <c r="D191">
        <f t="shared" si="9"/>
        <v>0</v>
      </c>
      <c r="E191">
        <f t="shared" si="10"/>
        <v>2020</v>
      </c>
    </row>
    <row r="192" spans="1:5" ht="12.75">
      <c r="A192">
        <f t="shared" si="8"/>
        <v>0</v>
      </c>
      <c r="B192" t="s">
        <v>1278</v>
      </c>
      <c r="C192">
        <f ca="1" t="shared" si="11"/>
        <v>0</v>
      </c>
      <c r="D192">
        <f t="shared" si="9"/>
        <v>0</v>
      </c>
      <c r="E192">
        <f t="shared" si="10"/>
        <v>2020</v>
      </c>
    </row>
    <row r="193" spans="1:5" ht="12.75">
      <c r="A193">
        <f aca="true" t="shared" si="12" ref="A193:A256">clues</f>
        <v>0</v>
      </c>
      <c r="B193" t="s">
        <v>1279</v>
      </c>
      <c r="C193">
        <f ca="1" t="shared" si="11"/>
        <v>0</v>
      </c>
      <c r="D193">
        <f aca="true" t="shared" si="13" ref="D193:D256">mes</f>
        <v>0</v>
      </c>
      <c r="E193">
        <f aca="true" t="shared" si="14" ref="E193:E256">anno</f>
        <v>2020</v>
      </c>
    </row>
    <row r="194" spans="1:5" ht="12.75">
      <c r="A194">
        <f t="shared" si="12"/>
        <v>0</v>
      </c>
      <c r="B194" t="s">
        <v>459</v>
      </c>
      <c r="C194">
        <f ca="1" t="shared" si="11"/>
        <v>0</v>
      </c>
      <c r="D194">
        <f t="shared" si="13"/>
        <v>0</v>
      </c>
      <c r="E194">
        <f t="shared" si="14"/>
        <v>2020</v>
      </c>
    </row>
    <row r="195" spans="1:5" ht="12.75">
      <c r="A195">
        <f t="shared" si="12"/>
        <v>0</v>
      </c>
      <c r="B195" t="s">
        <v>460</v>
      </c>
      <c r="C195">
        <f ca="1" t="shared" si="15" ref="C195:C258">INDIRECT(B195)</f>
        <v>0</v>
      </c>
      <c r="D195">
        <f t="shared" si="13"/>
        <v>0</v>
      </c>
      <c r="E195">
        <f t="shared" si="14"/>
        <v>2020</v>
      </c>
    </row>
    <row r="196" spans="1:5" ht="12.75">
      <c r="A196">
        <f t="shared" si="12"/>
        <v>0</v>
      </c>
      <c r="B196" t="s">
        <v>462</v>
      </c>
      <c r="C196">
        <f ca="1" t="shared" si="15"/>
        <v>0</v>
      </c>
      <c r="D196">
        <f t="shared" si="13"/>
        <v>0</v>
      </c>
      <c r="E196">
        <f t="shared" si="14"/>
        <v>2020</v>
      </c>
    </row>
    <row r="197" spans="1:5" ht="12.75">
      <c r="A197">
        <f t="shared" si="12"/>
        <v>0</v>
      </c>
      <c r="B197" t="s">
        <v>463</v>
      </c>
      <c r="C197">
        <f ca="1" t="shared" si="15"/>
        <v>0</v>
      </c>
      <c r="D197">
        <f t="shared" si="13"/>
        <v>0</v>
      </c>
      <c r="E197">
        <f t="shared" si="14"/>
        <v>2020</v>
      </c>
    </row>
    <row r="198" spans="1:5" ht="12.75">
      <c r="A198">
        <f t="shared" si="12"/>
        <v>0</v>
      </c>
      <c r="B198" t="s">
        <v>464</v>
      </c>
      <c r="C198">
        <f ca="1" t="shared" si="15"/>
        <v>0</v>
      </c>
      <c r="D198">
        <f t="shared" si="13"/>
        <v>0</v>
      </c>
      <c r="E198">
        <f t="shared" si="14"/>
        <v>2020</v>
      </c>
    </row>
    <row r="199" spans="1:5" ht="12.75">
      <c r="A199">
        <f t="shared" si="12"/>
        <v>0</v>
      </c>
      <c r="B199" t="s">
        <v>465</v>
      </c>
      <c r="C199">
        <f ca="1" t="shared" si="15"/>
        <v>0</v>
      </c>
      <c r="D199">
        <f t="shared" si="13"/>
        <v>0</v>
      </c>
      <c r="E199">
        <f t="shared" si="14"/>
        <v>2020</v>
      </c>
    </row>
    <row r="200" spans="1:5" ht="12.75">
      <c r="A200">
        <f t="shared" si="12"/>
        <v>0</v>
      </c>
      <c r="B200" t="s">
        <v>466</v>
      </c>
      <c r="C200">
        <f ca="1" t="shared" si="15"/>
        <v>0</v>
      </c>
      <c r="D200">
        <f t="shared" si="13"/>
        <v>0</v>
      </c>
      <c r="E200">
        <f t="shared" si="14"/>
        <v>2020</v>
      </c>
    </row>
    <row r="201" spans="1:5" ht="12.75">
      <c r="A201">
        <f t="shared" si="12"/>
        <v>0</v>
      </c>
      <c r="B201" t="s">
        <v>467</v>
      </c>
      <c r="C201">
        <f ca="1" t="shared" si="15"/>
        <v>0</v>
      </c>
      <c r="D201">
        <f t="shared" si="13"/>
        <v>0</v>
      </c>
      <c r="E201">
        <f t="shared" si="14"/>
        <v>2020</v>
      </c>
    </row>
    <row r="202" spans="1:5" ht="12.75">
      <c r="A202">
        <f t="shared" si="12"/>
        <v>0</v>
      </c>
      <c r="B202" t="s">
        <v>468</v>
      </c>
      <c r="C202">
        <f ca="1" t="shared" si="15"/>
        <v>0</v>
      </c>
      <c r="D202">
        <f t="shared" si="13"/>
        <v>0</v>
      </c>
      <c r="E202">
        <f t="shared" si="14"/>
        <v>2020</v>
      </c>
    </row>
    <row r="203" spans="1:5" ht="12.75">
      <c r="A203">
        <f t="shared" si="12"/>
        <v>0</v>
      </c>
      <c r="B203" t="s">
        <v>469</v>
      </c>
      <c r="C203">
        <f ca="1" t="shared" si="15"/>
        <v>0</v>
      </c>
      <c r="D203">
        <f t="shared" si="13"/>
        <v>0</v>
      </c>
      <c r="E203">
        <f t="shared" si="14"/>
        <v>2020</v>
      </c>
    </row>
    <row r="204" spans="1:5" ht="12.75">
      <c r="A204">
        <f t="shared" si="12"/>
        <v>0</v>
      </c>
      <c r="B204" t="s">
        <v>1379</v>
      </c>
      <c r="C204">
        <f ca="1" t="shared" si="15"/>
        <v>0</v>
      </c>
      <c r="D204">
        <f t="shared" si="13"/>
        <v>0</v>
      </c>
      <c r="E204">
        <f t="shared" si="14"/>
        <v>2020</v>
      </c>
    </row>
    <row r="205" spans="1:5" ht="12.75">
      <c r="A205">
        <f t="shared" si="12"/>
        <v>0</v>
      </c>
      <c r="B205" t="s">
        <v>1380</v>
      </c>
      <c r="C205">
        <f ca="1" t="shared" si="15"/>
        <v>0</v>
      </c>
      <c r="D205">
        <f t="shared" si="13"/>
        <v>0</v>
      </c>
      <c r="E205">
        <f t="shared" si="14"/>
        <v>2020</v>
      </c>
    </row>
    <row r="206" spans="1:5" ht="12.75">
      <c r="A206">
        <f t="shared" si="12"/>
        <v>0</v>
      </c>
      <c r="B206" t="s">
        <v>1381</v>
      </c>
      <c r="C206">
        <f ca="1" t="shared" si="15"/>
        <v>0</v>
      </c>
      <c r="D206">
        <f t="shared" si="13"/>
        <v>0</v>
      </c>
      <c r="E206">
        <f t="shared" si="14"/>
        <v>2020</v>
      </c>
    </row>
    <row r="207" spans="1:5" ht="12.75">
      <c r="A207">
        <f t="shared" si="12"/>
        <v>0</v>
      </c>
      <c r="B207" t="s">
        <v>1382</v>
      </c>
      <c r="C207">
        <f ca="1" t="shared" si="15"/>
        <v>0</v>
      </c>
      <c r="D207">
        <f t="shared" si="13"/>
        <v>0</v>
      </c>
      <c r="E207">
        <f t="shared" si="14"/>
        <v>2020</v>
      </c>
    </row>
    <row r="208" spans="1:5" ht="12.75">
      <c r="A208">
        <f t="shared" si="12"/>
        <v>0</v>
      </c>
      <c r="B208" t="s">
        <v>1383</v>
      </c>
      <c r="C208">
        <f ca="1" t="shared" si="15"/>
        <v>0</v>
      </c>
      <c r="D208">
        <f t="shared" si="13"/>
        <v>0</v>
      </c>
      <c r="E208">
        <f t="shared" si="14"/>
        <v>2020</v>
      </c>
    </row>
    <row r="209" spans="1:5" ht="12.75">
      <c r="A209">
        <f t="shared" si="12"/>
        <v>0</v>
      </c>
      <c r="B209" t="s">
        <v>1384</v>
      </c>
      <c r="C209">
        <f ca="1" t="shared" si="15"/>
        <v>0</v>
      </c>
      <c r="D209">
        <f t="shared" si="13"/>
        <v>0</v>
      </c>
      <c r="E209">
        <f t="shared" si="14"/>
        <v>2020</v>
      </c>
    </row>
    <row r="210" spans="1:5" ht="12.75">
      <c r="A210">
        <f t="shared" si="12"/>
        <v>0</v>
      </c>
      <c r="B210" t="s">
        <v>1385</v>
      </c>
      <c r="C210">
        <f ca="1" t="shared" si="15"/>
        <v>0</v>
      </c>
      <c r="D210">
        <f t="shared" si="13"/>
        <v>0</v>
      </c>
      <c r="E210">
        <f t="shared" si="14"/>
        <v>2020</v>
      </c>
    </row>
    <row r="211" spans="1:5" ht="12.75">
      <c r="A211">
        <f t="shared" si="12"/>
        <v>0</v>
      </c>
      <c r="B211" t="s">
        <v>1386</v>
      </c>
      <c r="C211">
        <f ca="1" t="shared" si="15"/>
        <v>0</v>
      </c>
      <c r="D211">
        <f t="shared" si="13"/>
        <v>0</v>
      </c>
      <c r="E211">
        <f t="shared" si="14"/>
        <v>2020</v>
      </c>
    </row>
    <row r="212" spans="1:5" ht="12.75">
      <c r="A212">
        <f t="shared" si="12"/>
        <v>0</v>
      </c>
      <c r="B212" t="s">
        <v>1787</v>
      </c>
      <c r="C212">
        <f ca="1" t="shared" si="15"/>
        <v>0</v>
      </c>
      <c r="D212">
        <f t="shared" si="13"/>
        <v>0</v>
      </c>
      <c r="E212">
        <f t="shared" si="14"/>
        <v>2020</v>
      </c>
    </row>
    <row r="213" spans="1:5" ht="12.75">
      <c r="A213">
        <f t="shared" si="12"/>
        <v>0</v>
      </c>
      <c r="B213" t="s">
        <v>1789</v>
      </c>
      <c r="C213">
        <f ca="1" t="shared" si="15"/>
        <v>0</v>
      </c>
      <c r="D213">
        <f t="shared" si="13"/>
        <v>0</v>
      </c>
      <c r="E213">
        <f t="shared" si="14"/>
        <v>2020</v>
      </c>
    </row>
    <row r="214" spans="1:5" ht="12.75">
      <c r="A214">
        <f t="shared" si="12"/>
        <v>0</v>
      </c>
      <c r="B214" t="s">
        <v>1791</v>
      </c>
      <c r="C214">
        <f ca="1" t="shared" si="15"/>
        <v>0</v>
      </c>
      <c r="D214">
        <f t="shared" si="13"/>
        <v>0</v>
      </c>
      <c r="E214">
        <f t="shared" si="14"/>
        <v>2020</v>
      </c>
    </row>
    <row r="215" spans="1:5" ht="12.75">
      <c r="A215">
        <f t="shared" si="12"/>
        <v>0</v>
      </c>
      <c r="B215" t="s">
        <v>1792</v>
      </c>
      <c r="C215">
        <f ca="1" t="shared" si="15"/>
        <v>0</v>
      </c>
      <c r="D215">
        <f t="shared" si="13"/>
        <v>0</v>
      </c>
      <c r="E215">
        <f t="shared" si="14"/>
        <v>2020</v>
      </c>
    </row>
    <row r="216" spans="1:5" ht="12.75">
      <c r="A216">
        <f t="shared" si="12"/>
        <v>0</v>
      </c>
      <c r="B216" t="s">
        <v>1793</v>
      </c>
      <c r="C216">
        <f ca="1" t="shared" si="15"/>
        <v>0</v>
      </c>
      <c r="D216">
        <f t="shared" si="13"/>
        <v>0</v>
      </c>
      <c r="E216">
        <f t="shared" si="14"/>
        <v>2020</v>
      </c>
    </row>
    <row r="217" spans="1:5" ht="12.75">
      <c r="A217">
        <f t="shared" si="12"/>
        <v>0</v>
      </c>
      <c r="B217" t="s">
        <v>1794</v>
      </c>
      <c r="C217">
        <f ca="1" t="shared" si="15"/>
        <v>0</v>
      </c>
      <c r="D217">
        <f t="shared" si="13"/>
        <v>0</v>
      </c>
      <c r="E217">
        <f t="shared" si="14"/>
        <v>2020</v>
      </c>
    </row>
    <row r="218" spans="1:5" ht="12.75">
      <c r="A218">
        <f t="shared" si="12"/>
        <v>0</v>
      </c>
      <c r="B218" t="s">
        <v>165</v>
      </c>
      <c r="C218">
        <f ca="1" t="shared" si="15"/>
        <v>0</v>
      </c>
      <c r="D218">
        <f t="shared" si="13"/>
        <v>0</v>
      </c>
      <c r="E218">
        <f t="shared" si="14"/>
        <v>2020</v>
      </c>
    </row>
    <row r="219" spans="1:5" ht="12.75">
      <c r="A219">
        <f t="shared" si="12"/>
        <v>0</v>
      </c>
      <c r="B219" t="s">
        <v>167</v>
      </c>
      <c r="C219">
        <f ca="1" t="shared" si="15"/>
        <v>0</v>
      </c>
      <c r="D219">
        <f t="shared" si="13"/>
        <v>0</v>
      </c>
      <c r="E219">
        <f t="shared" si="14"/>
        <v>2020</v>
      </c>
    </row>
    <row r="220" spans="1:5" ht="12.75">
      <c r="A220">
        <f t="shared" si="12"/>
        <v>0</v>
      </c>
      <c r="B220" t="s">
        <v>169</v>
      </c>
      <c r="C220">
        <f ca="1" t="shared" si="15"/>
        <v>0</v>
      </c>
      <c r="D220">
        <f t="shared" si="13"/>
        <v>0</v>
      </c>
      <c r="E220">
        <f t="shared" si="14"/>
        <v>2020</v>
      </c>
    </row>
    <row r="221" spans="1:5" ht="12.75">
      <c r="A221">
        <f t="shared" si="12"/>
        <v>0</v>
      </c>
      <c r="B221" t="s">
        <v>171</v>
      </c>
      <c r="C221">
        <f ca="1" t="shared" si="15"/>
        <v>0</v>
      </c>
      <c r="D221">
        <f t="shared" si="13"/>
        <v>0</v>
      </c>
      <c r="E221">
        <f t="shared" si="14"/>
        <v>2020</v>
      </c>
    </row>
    <row r="222" spans="1:5" ht="12.75">
      <c r="A222">
        <f t="shared" si="12"/>
        <v>0</v>
      </c>
      <c r="B222" t="s">
        <v>173</v>
      </c>
      <c r="C222">
        <f ca="1" t="shared" si="15"/>
        <v>0</v>
      </c>
      <c r="D222">
        <f t="shared" si="13"/>
        <v>0</v>
      </c>
      <c r="E222">
        <f t="shared" si="14"/>
        <v>2020</v>
      </c>
    </row>
    <row r="223" spans="1:5" ht="12.75">
      <c r="A223">
        <f t="shared" si="12"/>
        <v>0</v>
      </c>
      <c r="B223" t="s">
        <v>175</v>
      </c>
      <c r="C223">
        <f ca="1" t="shared" si="15"/>
        <v>0</v>
      </c>
      <c r="D223">
        <f t="shared" si="13"/>
        <v>0</v>
      </c>
      <c r="E223">
        <f t="shared" si="14"/>
        <v>2020</v>
      </c>
    </row>
    <row r="224" spans="1:5" ht="12.75">
      <c r="A224">
        <f t="shared" si="12"/>
        <v>0</v>
      </c>
      <c r="B224" t="s">
        <v>990</v>
      </c>
      <c r="C224">
        <f ca="1" t="shared" si="15"/>
        <v>0</v>
      </c>
      <c r="D224">
        <f t="shared" si="13"/>
        <v>0</v>
      </c>
      <c r="E224">
        <f t="shared" si="14"/>
        <v>2020</v>
      </c>
    </row>
    <row r="225" spans="1:5" ht="12.75">
      <c r="A225">
        <f t="shared" si="12"/>
        <v>0</v>
      </c>
      <c r="B225" t="s">
        <v>177</v>
      </c>
      <c r="C225">
        <f ca="1" t="shared" si="15"/>
        <v>0</v>
      </c>
      <c r="D225">
        <f t="shared" si="13"/>
        <v>0</v>
      </c>
      <c r="E225">
        <f t="shared" si="14"/>
        <v>2020</v>
      </c>
    </row>
    <row r="226" spans="1:5" ht="12.75">
      <c r="A226">
        <f t="shared" si="12"/>
        <v>0</v>
      </c>
      <c r="B226" t="s">
        <v>470</v>
      </c>
      <c r="C226">
        <f ca="1" t="shared" si="15"/>
        <v>0</v>
      </c>
      <c r="D226">
        <f t="shared" si="13"/>
        <v>0</v>
      </c>
      <c r="E226">
        <f t="shared" si="14"/>
        <v>2020</v>
      </c>
    </row>
    <row r="227" spans="1:5" ht="12.75">
      <c r="A227">
        <f t="shared" si="12"/>
        <v>0</v>
      </c>
      <c r="B227" t="s">
        <v>471</v>
      </c>
      <c r="C227">
        <f ca="1" t="shared" si="15"/>
        <v>0</v>
      </c>
      <c r="D227">
        <f t="shared" si="13"/>
        <v>0</v>
      </c>
      <c r="E227">
        <f t="shared" si="14"/>
        <v>2020</v>
      </c>
    </row>
    <row r="228" spans="1:5" ht="12.75">
      <c r="A228">
        <f t="shared" si="12"/>
        <v>0</v>
      </c>
      <c r="B228" t="s">
        <v>472</v>
      </c>
      <c r="C228">
        <f ca="1" t="shared" si="15"/>
        <v>0</v>
      </c>
      <c r="D228">
        <f t="shared" si="13"/>
        <v>0</v>
      </c>
      <c r="E228">
        <f t="shared" si="14"/>
        <v>2020</v>
      </c>
    </row>
    <row r="229" spans="1:5" ht="12.75">
      <c r="A229">
        <f t="shared" si="12"/>
        <v>0</v>
      </c>
      <c r="B229" t="s">
        <v>182</v>
      </c>
      <c r="C229">
        <f ca="1" t="shared" si="15"/>
        <v>0</v>
      </c>
      <c r="D229">
        <f t="shared" si="13"/>
        <v>0</v>
      </c>
      <c r="E229">
        <f t="shared" si="14"/>
        <v>2020</v>
      </c>
    </row>
    <row r="230" spans="1:5" ht="12.75">
      <c r="A230">
        <f t="shared" si="12"/>
        <v>0</v>
      </c>
      <c r="B230" t="s">
        <v>184</v>
      </c>
      <c r="C230">
        <f ca="1" t="shared" si="15"/>
        <v>0</v>
      </c>
      <c r="D230">
        <f t="shared" si="13"/>
        <v>0</v>
      </c>
      <c r="E230">
        <f t="shared" si="14"/>
        <v>2020</v>
      </c>
    </row>
    <row r="231" spans="1:5" ht="12.75">
      <c r="A231">
        <f t="shared" si="12"/>
        <v>0</v>
      </c>
      <c r="B231" t="s">
        <v>185</v>
      </c>
      <c r="C231">
        <f ca="1" t="shared" si="15"/>
        <v>0</v>
      </c>
      <c r="D231">
        <f t="shared" si="13"/>
        <v>0</v>
      </c>
      <c r="E231">
        <f t="shared" si="14"/>
        <v>2020</v>
      </c>
    </row>
    <row r="232" spans="1:5" ht="12.75">
      <c r="A232">
        <f t="shared" si="12"/>
        <v>0</v>
      </c>
      <c r="B232" t="s">
        <v>186</v>
      </c>
      <c r="C232">
        <f ca="1" t="shared" si="15"/>
        <v>0</v>
      </c>
      <c r="D232">
        <f t="shared" si="13"/>
        <v>0</v>
      </c>
      <c r="E232">
        <f t="shared" si="14"/>
        <v>2020</v>
      </c>
    </row>
    <row r="233" spans="1:5" ht="12.75">
      <c r="A233">
        <f t="shared" si="12"/>
        <v>0</v>
      </c>
      <c r="B233" t="s">
        <v>187</v>
      </c>
      <c r="C233">
        <f ca="1" t="shared" si="15"/>
        <v>0</v>
      </c>
      <c r="D233">
        <f t="shared" si="13"/>
        <v>0</v>
      </c>
      <c r="E233">
        <f t="shared" si="14"/>
        <v>2020</v>
      </c>
    </row>
    <row r="234" spans="1:5" ht="12.75">
      <c r="A234">
        <f t="shared" si="12"/>
        <v>0</v>
      </c>
      <c r="B234" t="s">
        <v>189</v>
      </c>
      <c r="C234">
        <f ca="1" t="shared" si="15"/>
        <v>0</v>
      </c>
      <c r="D234">
        <f t="shared" si="13"/>
        <v>0</v>
      </c>
      <c r="E234">
        <f t="shared" si="14"/>
        <v>2020</v>
      </c>
    </row>
    <row r="235" spans="1:5" ht="12.75">
      <c r="A235">
        <f t="shared" si="12"/>
        <v>0</v>
      </c>
      <c r="B235" t="s">
        <v>190</v>
      </c>
      <c r="C235">
        <f ca="1" t="shared" si="15"/>
        <v>0</v>
      </c>
      <c r="D235">
        <f t="shared" si="13"/>
        <v>0</v>
      </c>
      <c r="E235">
        <f t="shared" si="14"/>
        <v>2020</v>
      </c>
    </row>
    <row r="236" spans="1:5" ht="12.75">
      <c r="A236">
        <f t="shared" si="12"/>
        <v>0</v>
      </c>
      <c r="B236" t="s">
        <v>991</v>
      </c>
      <c r="C236">
        <f ca="1" t="shared" si="15"/>
        <v>0</v>
      </c>
      <c r="D236">
        <f t="shared" si="13"/>
        <v>0</v>
      </c>
      <c r="E236">
        <f t="shared" si="14"/>
        <v>2020</v>
      </c>
    </row>
    <row r="237" spans="1:5" ht="12.75">
      <c r="A237">
        <f t="shared" si="12"/>
        <v>0</v>
      </c>
      <c r="B237" t="s">
        <v>191</v>
      </c>
      <c r="C237">
        <f ca="1" t="shared" si="15"/>
        <v>0</v>
      </c>
      <c r="D237">
        <f t="shared" si="13"/>
        <v>0</v>
      </c>
      <c r="E237">
        <f t="shared" si="14"/>
        <v>2020</v>
      </c>
    </row>
    <row r="238" spans="1:5" ht="12.75">
      <c r="A238">
        <f t="shared" si="12"/>
        <v>0</v>
      </c>
      <c r="B238" t="s">
        <v>473</v>
      </c>
      <c r="C238">
        <f ca="1" t="shared" si="15"/>
        <v>0</v>
      </c>
      <c r="D238">
        <f t="shared" si="13"/>
        <v>0</v>
      </c>
      <c r="E238">
        <f t="shared" si="14"/>
        <v>2020</v>
      </c>
    </row>
    <row r="239" spans="1:5" ht="12.75">
      <c r="A239">
        <f t="shared" si="12"/>
        <v>0</v>
      </c>
      <c r="B239" t="s">
        <v>474</v>
      </c>
      <c r="C239">
        <f ca="1" t="shared" si="15"/>
        <v>0</v>
      </c>
      <c r="D239">
        <f t="shared" si="13"/>
        <v>0</v>
      </c>
      <c r="E239">
        <f t="shared" si="14"/>
        <v>2020</v>
      </c>
    </row>
    <row r="240" spans="1:5" ht="12.75">
      <c r="A240">
        <f t="shared" si="12"/>
        <v>0</v>
      </c>
      <c r="B240" t="s">
        <v>475</v>
      </c>
      <c r="C240">
        <f ca="1" t="shared" si="15"/>
        <v>0</v>
      </c>
      <c r="D240">
        <f t="shared" si="13"/>
        <v>0</v>
      </c>
      <c r="E240">
        <f t="shared" si="14"/>
        <v>2020</v>
      </c>
    </row>
    <row r="241" spans="1:5" ht="12.75">
      <c r="A241">
        <f t="shared" si="12"/>
        <v>0</v>
      </c>
      <c r="B241" t="s">
        <v>194</v>
      </c>
      <c r="C241">
        <f ca="1" t="shared" si="15"/>
        <v>0</v>
      </c>
      <c r="D241">
        <f t="shared" si="13"/>
        <v>0</v>
      </c>
      <c r="E241">
        <f t="shared" si="14"/>
        <v>2020</v>
      </c>
    </row>
    <row r="242" spans="1:5" ht="12.75">
      <c r="A242">
        <f t="shared" si="12"/>
        <v>0</v>
      </c>
      <c r="B242" t="s">
        <v>195</v>
      </c>
      <c r="C242">
        <f ca="1" t="shared" si="15"/>
        <v>0</v>
      </c>
      <c r="D242">
        <f t="shared" si="13"/>
        <v>0</v>
      </c>
      <c r="E242">
        <f t="shared" si="14"/>
        <v>2020</v>
      </c>
    </row>
    <row r="243" spans="1:5" ht="12.75">
      <c r="A243">
        <f t="shared" si="12"/>
        <v>0</v>
      </c>
      <c r="B243" t="s">
        <v>196</v>
      </c>
      <c r="C243">
        <f ca="1" t="shared" si="15"/>
        <v>0</v>
      </c>
      <c r="D243">
        <f t="shared" si="13"/>
        <v>0</v>
      </c>
      <c r="E243">
        <f t="shared" si="14"/>
        <v>2020</v>
      </c>
    </row>
    <row r="244" spans="1:5" ht="12.75">
      <c r="A244">
        <f t="shared" si="12"/>
        <v>0</v>
      </c>
      <c r="B244" t="s">
        <v>198</v>
      </c>
      <c r="C244">
        <f ca="1" t="shared" si="15"/>
        <v>0</v>
      </c>
      <c r="D244">
        <f t="shared" si="13"/>
        <v>0</v>
      </c>
      <c r="E244">
        <f t="shared" si="14"/>
        <v>2020</v>
      </c>
    </row>
    <row r="245" spans="1:5" ht="12.75">
      <c r="A245">
        <f t="shared" si="12"/>
        <v>0</v>
      </c>
      <c r="B245" t="s">
        <v>200</v>
      </c>
      <c r="C245">
        <f ca="1" t="shared" si="15"/>
        <v>0</v>
      </c>
      <c r="D245">
        <f t="shared" si="13"/>
        <v>0</v>
      </c>
      <c r="E245">
        <f t="shared" si="14"/>
        <v>2020</v>
      </c>
    </row>
    <row r="246" spans="1:5" ht="12.75">
      <c r="A246">
        <f t="shared" si="12"/>
        <v>0</v>
      </c>
      <c r="B246" t="s">
        <v>202</v>
      </c>
      <c r="C246">
        <f ca="1" t="shared" si="15"/>
        <v>0</v>
      </c>
      <c r="D246">
        <f t="shared" si="13"/>
        <v>0</v>
      </c>
      <c r="E246">
        <f t="shared" si="14"/>
        <v>2020</v>
      </c>
    </row>
    <row r="247" spans="1:5" ht="12.75">
      <c r="A247">
        <f t="shared" si="12"/>
        <v>0</v>
      </c>
      <c r="B247" t="s">
        <v>204</v>
      </c>
      <c r="C247">
        <f ca="1" t="shared" si="15"/>
        <v>0</v>
      </c>
      <c r="D247">
        <f t="shared" si="13"/>
        <v>0</v>
      </c>
      <c r="E247">
        <f t="shared" si="14"/>
        <v>2020</v>
      </c>
    </row>
    <row r="248" spans="1:5" ht="12.75">
      <c r="A248">
        <f t="shared" si="12"/>
        <v>0</v>
      </c>
      <c r="B248" t="s">
        <v>206</v>
      </c>
      <c r="C248">
        <f ca="1" t="shared" si="15"/>
        <v>0</v>
      </c>
      <c r="D248">
        <f t="shared" si="13"/>
        <v>0</v>
      </c>
      <c r="E248">
        <f t="shared" si="14"/>
        <v>2020</v>
      </c>
    </row>
    <row r="249" spans="1:5" ht="12.75">
      <c r="A249">
        <f t="shared" si="12"/>
        <v>0</v>
      </c>
      <c r="B249" t="s">
        <v>208</v>
      </c>
      <c r="C249">
        <f ca="1" t="shared" si="15"/>
        <v>0</v>
      </c>
      <c r="D249">
        <f t="shared" si="13"/>
        <v>0</v>
      </c>
      <c r="E249">
        <f t="shared" si="14"/>
        <v>2020</v>
      </c>
    </row>
    <row r="250" spans="1:5" ht="12.75">
      <c r="A250">
        <f t="shared" si="12"/>
        <v>0</v>
      </c>
      <c r="B250" t="s">
        <v>992</v>
      </c>
      <c r="C250">
        <f ca="1" t="shared" si="15"/>
        <v>0</v>
      </c>
      <c r="D250">
        <f t="shared" si="13"/>
        <v>0</v>
      </c>
      <c r="E250">
        <f t="shared" si="14"/>
        <v>2020</v>
      </c>
    </row>
    <row r="251" spans="1:5" ht="12.75">
      <c r="A251">
        <f t="shared" si="12"/>
        <v>0</v>
      </c>
      <c r="B251" t="s">
        <v>210</v>
      </c>
      <c r="C251">
        <f ca="1" t="shared" si="15"/>
        <v>0</v>
      </c>
      <c r="D251">
        <f t="shared" si="13"/>
        <v>0</v>
      </c>
      <c r="E251">
        <f t="shared" si="14"/>
        <v>2020</v>
      </c>
    </row>
    <row r="252" spans="1:5" ht="12.75">
      <c r="A252">
        <f t="shared" si="12"/>
        <v>0</v>
      </c>
      <c r="B252" t="s">
        <v>212</v>
      </c>
      <c r="C252">
        <f ca="1" t="shared" si="15"/>
        <v>0</v>
      </c>
      <c r="D252">
        <f t="shared" si="13"/>
        <v>0</v>
      </c>
      <c r="E252">
        <f t="shared" si="14"/>
        <v>2020</v>
      </c>
    </row>
    <row r="253" spans="1:5" ht="12.75">
      <c r="A253">
        <f t="shared" si="12"/>
        <v>0</v>
      </c>
      <c r="B253" t="s">
        <v>214</v>
      </c>
      <c r="C253">
        <f ca="1" t="shared" si="15"/>
        <v>0</v>
      </c>
      <c r="D253">
        <f t="shared" si="13"/>
        <v>0</v>
      </c>
      <c r="E253">
        <f t="shared" si="14"/>
        <v>2020</v>
      </c>
    </row>
    <row r="254" spans="1:5" ht="12.75">
      <c r="A254">
        <f t="shared" si="12"/>
        <v>0</v>
      </c>
      <c r="B254" t="s">
        <v>215</v>
      </c>
      <c r="C254">
        <f ca="1" t="shared" si="15"/>
        <v>0</v>
      </c>
      <c r="D254">
        <f t="shared" si="13"/>
        <v>0</v>
      </c>
      <c r="E254">
        <f t="shared" si="14"/>
        <v>2020</v>
      </c>
    </row>
    <row r="255" spans="1:5" ht="12.75">
      <c r="A255">
        <f t="shared" si="12"/>
        <v>0</v>
      </c>
      <c r="B255" t="s">
        <v>216</v>
      </c>
      <c r="C255">
        <f ca="1" t="shared" si="15"/>
        <v>0</v>
      </c>
      <c r="D255">
        <f t="shared" si="13"/>
        <v>0</v>
      </c>
      <c r="E255">
        <f t="shared" si="14"/>
        <v>2020</v>
      </c>
    </row>
    <row r="256" spans="1:5" ht="12.75">
      <c r="A256">
        <f t="shared" si="12"/>
        <v>0</v>
      </c>
      <c r="B256" t="s">
        <v>217</v>
      </c>
      <c r="C256">
        <f ca="1" t="shared" si="15"/>
        <v>0</v>
      </c>
      <c r="D256">
        <f t="shared" si="13"/>
        <v>0</v>
      </c>
      <c r="E256">
        <f t="shared" si="14"/>
        <v>2020</v>
      </c>
    </row>
    <row r="257" spans="1:5" ht="12.75">
      <c r="A257">
        <f aca="true" t="shared" si="16" ref="A257:A320">clues</f>
        <v>0</v>
      </c>
      <c r="B257" t="s">
        <v>218</v>
      </c>
      <c r="C257">
        <f ca="1" t="shared" si="15"/>
        <v>0</v>
      </c>
      <c r="D257">
        <f aca="true" t="shared" si="17" ref="D257:D320">mes</f>
        <v>0</v>
      </c>
      <c r="E257">
        <f aca="true" t="shared" si="18" ref="E257:E320">anno</f>
        <v>2020</v>
      </c>
    </row>
    <row r="258" spans="1:5" ht="12.75">
      <c r="A258">
        <f t="shared" si="16"/>
        <v>0</v>
      </c>
      <c r="B258" t="s">
        <v>219</v>
      </c>
      <c r="C258">
        <f ca="1" t="shared" si="15"/>
        <v>0</v>
      </c>
      <c r="D258">
        <f t="shared" si="17"/>
        <v>0</v>
      </c>
      <c r="E258">
        <f t="shared" si="18"/>
        <v>2020</v>
      </c>
    </row>
    <row r="259" spans="1:5" ht="12.75">
      <c r="A259">
        <f t="shared" si="16"/>
        <v>0</v>
      </c>
      <c r="B259" t="s">
        <v>993</v>
      </c>
      <c r="C259">
        <f ca="1" t="shared" si="19" ref="C259:C322">INDIRECT(B259)</f>
        <v>0</v>
      </c>
      <c r="D259">
        <f t="shared" si="17"/>
        <v>0</v>
      </c>
      <c r="E259">
        <f t="shared" si="18"/>
        <v>2020</v>
      </c>
    </row>
    <row r="260" spans="1:5" ht="12.75">
      <c r="A260">
        <f t="shared" si="16"/>
        <v>0</v>
      </c>
      <c r="B260" t="s">
        <v>220</v>
      </c>
      <c r="C260">
        <f ca="1" t="shared" si="19"/>
        <v>0</v>
      </c>
      <c r="D260">
        <f t="shared" si="17"/>
        <v>0</v>
      </c>
      <c r="E260">
        <f t="shared" si="18"/>
        <v>2020</v>
      </c>
    </row>
    <row r="261" spans="1:5" ht="12.75">
      <c r="A261">
        <f t="shared" si="16"/>
        <v>0</v>
      </c>
      <c r="B261" t="s">
        <v>476</v>
      </c>
      <c r="C261">
        <f ca="1" t="shared" si="19"/>
        <v>0</v>
      </c>
      <c r="D261">
        <f t="shared" si="17"/>
        <v>0</v>
      </c>
      <c r="E261">
        <f t="shared" si="18"/>
        <v>2020</v>
      </c>
    </row>
    <row r="262" spans="1:5" ht="12.75">
      <c r="A262">
        <f t="shared" si="16"/>
        <v>0</v>
      </c>
      <c r="B262" t="s">
        <v>477</v>
      </c>
      <c r="C262">
        <f ca="1" t="shared" si="19"/>
        <v>0</v>
      </c>
      <c r="D262">
        <f t="shared" si="17"/>
        <v>0</v>
      </c>
      <c r="E262">
        <f t="shared" si="18"/>
        <v>2020</v>
      </c>
    </row>
    <row r="263" spans="1:5" ht="12.75">
      <c r="A263">
        <f t="shared" si="16"/>
        <v>0</v>
      </c>
      <c r="B263" t="s">
        <v>478</v>
      </c>
      <c r="C263">
        <f ca="1" t="shared" si="19"/>
        <v>0</v>
      </c>
      <c r="D263">
        <f t="shared" si="17"/>
        <v>0</v>
      </c>
      <c r="E263">
        <f t="shared" si="18"/>
        <v>2020</v>
      </c>
    </row>
    <row r="264" spans="1:5" ht="12.75">
      <c r="A264">
        <f t="shared" si="16"/>
        <v>0</v>
      </c>
      <c r="B264" t="s">
        <v>1755</v>
      </c>
      <c r="C264">
        <f ca="1" t="shared" si="19"/>
        <v>0</v>
      </c>
      <c r="D264">
        <f t="shared" si="17"/>
        <v>0</v>
      </c>
      <c r="E264">
        <f t="shared" si="18"/>
        <v>2020</v>
      </c>
    </row>
    <row r="265" spans="1:5" ht="12.75">
      <c r="A265">
        <f t="shared" si="16"/>
        <v>0</v>
      </c>
      <c r="B265" t="s">
        <v>1756</v>
      </c>
      <c r="C265">
        <f ca="1" t="shared" si="19"/>
        <v>0</v>
      </c>
      <c r="D265">
        <f t="shared" si="17"/>
        <v>0</v>
      </c>
      <c r="E265">
        <f t="shared" si="18"/>
        <v>2020</v>
      </c>
    </row>
    <row r="266" spans="1:5" ht="12.75">
      <c r="A266">
        <f t="shared" si="16"/>
        <v>0</v>
      </c>
      <c r="B266" t="s">
        <v>814</v>
      </c>
      <c r="C266">
        <f ca="1" t="shared" si="19"/>
        <v>0</v>
      </c>
      <c r="D266">
        <f t="shared" si="17"/>
        <v>0</v>
      </c>
      <c r="E266">
        <f t="shared" si="18"/>
        <v>2020</v>
      </c>
    </row>
    <row r="267" spans="1:5" ht="12.75">
      <c r="A267">
        <f t="shared" si="16"/>
        <v>0</v>
      </c>
      <c r="B267" t="s">
        <v>479</v>
      </c>
      <c r="C267">
        <f ca="1" t="shared" si="19"/>
        <v>0</v>
      </c>
      <c r="D267">
        <f t="shared" si="17"/>
        <v>0</v>
      </c>
      <c r="E267">
        <f t="shared" si="18"/>
        <v>2020</v>
      </c>
    </row>
    <row r="268" spans="1:5" ht="12.75">
      <c r="A268">
        <f t="shared" si="16"/>
        <v>0</v>
      </c>
      <c r="B268" t="s">
        <v>480</v>
      </c>
      <c r="C268">
        <f ca="1" t="shared" si="19"/>
        <v>0</v>
      </c>
      <c r="D268">
        <f t="shared" si="17"/>
        <v>0</v>
      </c>
      <c r="E268">
        <f t="shared" si="18"/>
        <v>2020</v>
      </c>
    </row>
    <row r="269" spans="1:5" ht="12.75">
      <c r="A269">
        <f t="shared" si="16"/>
        <v>0</v>
      </c>
      <c r="B269" t="s">
        <v>226</v>
      </c>
      <c r="C269">
        <f ca="1" t="shared" si="19"/>
        <v>0</v>
      </c>
      <c r="D269">
        <f t="shared" si="17"/>
        <v>0</v>
      </c>
      <c r="E269">
        <f t="shared" si="18"/>
        <v>2020</v>
      </c>
    </row>
    <row r="270" spans="1:5" ht="12.75">
      <c r="A270">
        <f t="shared" si="16"/>
        <v>0</v>
      </c>
      <c r="B270" t="s">
        <v>227</v>
      </c>
      <c r="C270">
        <f ca="1" t="shared" si="19"/>
        <v>0</v>
      </c>
      <c r="D270">
        <f t="shared" si="17"/>
        <v>0</v>
      </c>
      <c r="E270">
        <f t="shared" si="18"/>
        <v>2020</v>
      </c>
    </row>
    <row r="271" spans="1:5" ht="12.75">
      <c r="A271">
        <f t="shared" si="16"/>
        <v>0</v>
      </c>
      <c r="B271" t="s">
        <v>481</v>
      </c>
      <c r="C271">
        <f ca="1" t="shared" si="19"/>
        <v>0</v>
      </c>
      <c r="D271">
        <f t="shared" si="17"/>
        <v>0</v>
      </c>
      <c r="E271">
        <f t="shared" si="18"/>
        <v>2020</v>
      </c>
    </row>
    <row r="272" spans="1:5" ht="12.75">
      <c r="A272">
        <f t="shared" si="16"/>
        <v>0</v>
      </c>
      <c r="B272" t="s">
        <v>482</v>
      </c>
      <c r="C272">
        <f ca="1" t="shared" si="19"/>
        <v>0</v>
      </c>
      <c r="D272">
        <f t="shared" si="17"/>
        <v>0</v>
      </c>
      <c r="E272">
        <f t="shared" si="18"/>
        <v>2020</v>
      </c>
    </row>
    <row r="273" spans="1:5" ht="12.75">
      <c r="A273">
        <f t="shared" si="16"/>
        <v>0</v>
      </c>
      <c r="B273" t="s">
        <v>230</v>
      </c>
      <c r="C273">
        <f ca="1" t="shared" si="19"/>
        <v>0</v>
      </c>
      <c r="D273">
        <f t="shared" si="17"/>
        <v>0</v>
      </c>
      <c r="E273">
        <f t="shared" si="18"/>
        <v>2020</v>
      </c>
    </row>
    <row r="274" spans="1:5" ht="12.75">
      <c r="A274">
        <f t="shared" si="16"/>
        <v>0</v>
      </c>
      <c r="B274" t="s">
        <v>231</v>
      </c>
      <c r="C274">
        <f ca="1" t="shared" si="19"/>
        <v>0</v>
      </c>
      <c r="D274">
        <f t="shared" si="17"/>
        <v>0</v>
      </c>
      <c r="E274">
        <f t="shared" si="18"/>
        <v>2020</v>
      </c>
    </row>
    <row r="275" spans="1:5" ht="12.75">
      <c r="A275">
        <f t="shared" si="16"/>
        <v>0</v>
      </c>
      <c r="B275" t="s">
        <v>483</v>
      </c>
      <c r="C275">
        <f ca="1" t="shared" si="19"/>
        <v>0</v>
      </c>
      <c r="D275">
        <f t="shared" si="17"/>
        <v>0</v>
      </c>
      <c r="E275">
        <f t="shared" si="18"/>
        <v>2020</v>
      </c>
    </row>
    <row r="276" spans="1:5" ht="12.75">
      <c r="A276">
        <f t="shared" si="16"/>
        <v>0</v>
      </c>
      <c r="B276" t="s">
        <v>1313</v>
      </c>
      <c r="C276">
        <f ca="1" t="shared" si="19"/>
        <v>0</v>
      </c>
      <c r="D276">
        <f t="shared" si="17"/>
        <v>0</v>
      </c>
      <c r="E276">
        <f t="shared" si="18"/>
        <v>2020</v>
      </c>
    </row>
    <row r="277" spans="1:5" ht="12.75">
      <c r="A277">
        <f t="shared" si="16"/>
        <v>0</v>
      </c>
      <c r="B277" t="s">
        <v>1769</v>
      </c>
      <c r="C277">
        <f ca="1" t="shared" si="19"/>
        <v>0</v>
      </c>
      <c r="D277">
        <f t="shared" si="17"/>
        <v>0</v>
      </c>
      <c r="E277">
        <f t="shared" si="18"/>
        <v>2020</v>
      </c>
    </row>
    <row r="278" spans="1:5" ht="12.75">
      <c r="A278">
        <f t="shared" si="16"/>
        <v>0</v>
      </c>
      <c r="B278" t="s">
        <v>1770</v>
      </c>
      <c r="C278">
        <f ca="1" t="shared" si="19"/>
        <v>0</v>
      </c>
      <c r="D278">
        <f t="shared" si="17"/>
        <v>0</v>
      </c>
      <c r="E278">
        <f t="shared" si="18"/>
        <v>2020</v>
      </c>
    </row>
    <row r="279" spans="1:5" ht="12.75">
      <c r="A279">
        <f t="shared" si="16"/>
        <v>0</v>
      </c>
      <c r="B279" t="s">
        <v>1771</v>
      </c>
      <c r="C279">
        <f ca="1" t="shared" si="19"/>
        <v>0</v>
      </c>
      <c r="D279">
        <f t="shared" si="17"/>
        <v>0</v>
      </c>
      <c r="E279">
        <f t="shared" si="18"/>
        <v>2020</v>
      </c>
    </row>
    <row r="280" spans="1:5" ht="12.75">
      <c r="A280">
        <f t="shared" si="16"/>
        <v>0</v>
      </c>
      <c r="B280" t="s">
        <v>1772</v>
      </c>
      <c r="C280">
        <f ca="1" t="shared" si="19"/>
        <v>0</v>
      </c>
      <c r="D280">
        <f t="shared" si="17"/>
        <v>0</v>
      </c>
      <c r="E280">
        <f t="shared" si="18"/>
        <v>2020</v>
      </c>
    </row>
    <row r="281" spans="1:5" ht="12.75">
      <c r="A281">
        <f t="shared" si="16"/>
        <v>0</v>
      </c>
      <c r="B281" t="s">
        <v>1773</v>
      </c>
      <c r="C281">
        <f ca="1" t="shared" si="19"/>
        <v>0</v>
      </c>
      <c r="D281">
        <f t="shared" si="17"/>
        <v>0</v>
      </c>
      <c r="E281">
        <f t="shared" si="18"/>
        <v>2020</v>
      </c>
    </row>
    <row r="282" spans="1:5" ht="12.75">
      <c r="A282">
        <f t="shared" si="16"/>
        <v>0</v>
      </c>
      <c r="B282" t="s">
        <v>1774</v>
      </c>
      <c r="C282">
        <f ca="1" t="shared" si="19"/>
        <v>0</v>
      </c>
      <c r="D282">
        <f t="shared" si="17"/>
        <v>0</v>
      </c>
      <c r="E282">
        <f t="shared" si="18"/>
        <v>2020</v>
      </c>
    </row>
    <row r="283" spans="1:5" ht="12.75">
      <c r="A283">
        <f t="shared" si="16"/>
        <v>0</v>
      </c>
      <c r="B283" t="s">
        <v>1775</v>
      </c>
      <c r="C283">
        <f ca="1" t="shared" si="19"/>
        <v>0</v>
      </c>
      <c r="D283">
        <f t="shared" si="17"/>
        <v>0</v>
      </c>
      <c r="E283">
        <f t="shared" si="18"/>
        <v>2020</v>
      </c>
    </row>
    <row r="284" spans="1:5" ht="12.75">
      <c r="A284">
        <f t="shared" si="16"/>
        <v>0</v>
      </c>
      <c r="B284" t="s">
        <v>1776</v>
      </c>
      <c r="C284">
        <f ca="1" t="shared" si="19"/>
        <v>0</v>
      </c>
      <c r="D284">
        <f t="shared" si="17"/>
        <v>0</v>
      </c>
      <c r="E284">
        <f t="shared" si="18"/>
        <v>2020</v>
      </c>
    </row>
    <row r="285" spans="1:5" ht="12.75">
      <c r="A285">
        <f t="shared" si="16"/>
        <v>0</v>
      </c>
      <c r="B285" t="s">
        <v>1325</v>
      </c>
      <c r="C285">
        <f ca="1" t="shared" si="19"/>
        <v>0</v>
      </c>
      <c r="D285">
        <f t="shared" si="17"/>
        <v>0</v>
      </c>
      <c r="E285">
        <f t="shared" si="18"/>
        <v>2020</v>
      </c>
    </row>
    <row r="286" spans="1:5" ht="12.75">
      <c r="A286">
        <f t="shared" si="16"/>
        <v>0</v>
      </c>
      <c r="B286" t="s">
        <v>1326</v>
      </c>
      <c r="C286">
        <f ca="1" t="shared" si="19"/>
        <v>0</v>
      </c>
      <c r="D286">
        <f t="shared" si="17"/>
        <v>0</v>
      </c>
      <c r="E286">
        <f t="shared" si="18"/>
        <v>2020</v>
      </c>
    </row>
    <row r="287" spans="1:5" ht="12.75">
      <c r="A287">
        <f t="shared" si="16"/>
        <v>0</v>
      </c>
      <c r="B287" t="s">
        <v>1124</v>
      </c>
      <c r="C287">
        <f ca="1" t="shared" si="19"/>
        <v>0</v>
      </c>
      <c r="D287">
        <f t="shared" si="17"/>
        <v>0</v>
      </c>
      <c r="E287">
        <f t="shared" si="18"/>
        <v>2020</v>
      </c>
    </row>
    <row r="288" spans="1:5" ht="12.75">
      <c r="A288">
        <f t="shared" si="16"/>
        <v>0</v>
      </c>
      <c r="B288" t="s">
        <v>1125</v>
      </c>
      <c r="C288">
        <f ca="1" t="shared" si="19"/>
        <v>0</v>
      </c>
      <c r="D288">
        <f t="shared" si="17"/>
        <v>0</v>
      </c>
      <c r="E288">
        <f t="shared" si="18"/>
        <v>2020</v>
      </c>
    </row>
    <row r="289" spans="1:5" ht="12.75">
      <c r="A289">
        <f t="shared" si="16"/>
        <v>0</v>
      </c>
      <c r="B289" t="s">
        <v>1327</v>
      </c>
      <c r="C289">
        <f ca="1" t="shared" si="19"/>
        <v>0</v>
      </c>
      <c r="D289">
        <f t="shared" si="17"/>
        <v>0</v>
      </c>
      <c r="E289">
        <f t="shared" si="18"/>
        <v>2020</v>
      </c>
    </row>
    <row r="290" spans="1:5" ht="12.75">
      <c r="A290">
        <f t="shared" si="16"/>
        <v>0</v>
      </c>
      <c r="B290" t="s">
        <v>1328</v>
      </c>
      <c r="C290">
        <f ca="1" t="shared" si="19"/>
        <v>0</v>
      </c>
      <c r="D290">
        <f t="shared" si="17"/>
        <v>0</v>
      </c>
      <c r="E290">
        <f t="shared" si="18"/>
        <v>2020</v>
      </c>
    </row>
    <row r="291" spans="1:5" ht="12.75">
      <c r="A291">
        <f t="shared" si="16"/>
        <v>0</v>
      </c>
      <c r="B291" t="s">
        <v>1126</v>
      </c>
      <c r="C291">
        <f ca="1" t="shared" si="19"/>
        <v>0</v>
      </c>
      <c r="D291">
        <f t="shared" si="17"/>
        <v>0</v>
      </c>
      <c r="E291">
        <f t="shared" si="18"/>
        <v>2020</v>
      </c>
    </row>
    <row r="292" spans="1:5" ht="12.75">
      <c r="A292">
        <f t="shared" si="16"/>
        <v>0</v>
      </c>
      <c r="B292" t="s">
        <v>1127</v>
      </c>
      <c r="C292">
        <f ca="1" t="shared" si="19"/>
        <v>0</v>
      </c>
      <c r="D292">
        <f t="shared" si="17"/>
        <v>0</v>
      </c>
      <c r="E292">
        <f t="shared" si="18"/>
        <v>2020</v>
      </c>
    </row>
    <row r="293" spans="1:5" ht="12.75">
      <c r="A293">
        <f t="shared" si="16"/>
        <v>0</v>
      </c>
      <c r="B293" t="s">
        <v>1329</v>
      </c>
      <c r="C293">
        <f ca="1" t="shared" si="19"/>
        <v>0</v>
      </c>
      <c r="D293">
        <f t="shared" si="17"/>
        <v>0</v>
      </c>
      <c r="E293">
        <f t="shared" si="18"/>
        <v>2020</v>
      </c>
    </row>
    <row r="294" spans="1:5" ht="12.75">
      <c r="A294">
        <f t="shared" si="16"/>
        <v>0</v>
      </c>
      <c r="B294" t="s">
        <v>1330</v>
      </c>
      <c r="C294">
        <f ca="1" t="shared" si="19"/>
        <v>0</v>
      </c>
      <c r="D294">
        <f t="shared" si="17"/>
        <v>0</v>
      </c>
      <c r="E294">
        <f t="shared" si="18"/>
        <v>2020</v>
      </c>
    </row>
    <row r="295" spans="1:5" ht="12.75">
      <c r="A295">
        <f t="shared" si="16"/>
        <v>0</v>
      </c>
      <c r="B295" t="s">
        <v>1128</v>
      </c>
      <c r="C295">
        <f ca="1" t="shared" si="19"/>
        <v>0</v>
      </c>
      <c r="D295">
        <f t="shared" si="17"/>
        <v>0</v>
      </c>
      <c r="E295">
        <f t="shared" si="18"/>
        <v>2020</v>
      </c>
    </row>
    <row r="296" spans="1:5" ht="12.75">
      <c r="A296">
        <f t="shared" si="16"/>
        <v>0</v>
      </c>
      <c r="B296" t="s">
        <v>1129</v>
      </c>
      <c r="C296">
        <f ca="1" t="shared" si="19"/>
        <v>0</v>
      </c>
      <c r="D296">
        <f t="shared" si="17"/>
        <v>0</v>
      </c>
      <c r="E296">
        <f t="shared" si="18"/>
        <v>2020</v>
      </c>
    </row>
    <row r="297" spans="1:5" ht="12.75">
      <c r="A297">
        <f t="shared" si="16"/>
        <v>0</v>
      </c>
      <c r="B297" t="s">
        <v>1331</v>
      </c>
      <c r="C297">
        <f ca="1" t="shared" si="19"/>
        <v>0</v>
      </c>
      <c r="D297">
        <f t="shared" si="17"/>
        <v>0</v>
      </c>
      <c r="E297">
        <f t="shared" si="18"/>
        <v>2020</v>
      </c>
    </row>
    <row r="298" spans="1:5" ht="12.75">
      <c r="A298">
        <f t="shared" si="16"/>
        <v>0</v>
      </c>
      <c r="B298" t="s">
        <v>1332</v>
      </c>
      <c r="C298">
        <f ca="1" t="shared" si="19"/>
        <v>0</v>
      </c>
      <c r="D298">
        <f t="shared" si="17"/>
        <v>0</v>
      </c>
      <c r="E298">
        <f t="shared" si="18"/>
        <v>2020</v>
      </c>
    </row>
    <row r="299" spans="1:5" ht="12.75">
      <c r="A299">
        <f t="shared" si="16"/>
        <v>0</v>
      </c>
      <c r="B299" t="s">
        <v>1130</v>
      </c>
      <c r="C299">
        <f ca="1" t="shared" si="19"/>
        <v>0</v>
      </c>
      <c r="D299">
        <f t="shared" si="17"/>
        <v>0</v>
      </c>
      <c r="E299">
        <f t="shared" si="18"/>
        <v>2020</v>
      </c>
    </row>
    <row r="300" spans="1:5" ht="12.75">
      <c r="A300">
        <f t="shared" si="16"/>
        <v>0</v>
      </c>
      <c r="B300" t="s">
        <v>1131</v>
      </c>
      <c r="C300">
        <f ca="1" t="shared" si="19"/>
        <v>0</v>
      </c>
      <c r="D300">
        <f t="shared" si="17"/>
        <v>0</v>
      </c>
      <c r="E300">
        <f t="shared" si="18"/>
        <v>2020</v>
      </c>
    </row>
    <row r="301" spans="1:5" ht="12.75">
      <c r="A301">
        <f t="shared" si="16"/>
        <v>0</v>
      </c>
      <c r="B301" t="s">
        <v>1777</v>
      </c>
      <c r="C301">
        <f ca="1" t="shared" si="19"/>
        <v>0</v>
      </c>
      <c r="D301">
        <f t="shared" si="17"/>
        <v>0</v>
      </c>
      <c r="E301">
        <f t="shared" si="18"/>
        <v>2020</v>
      </c>
    </row>
    <row r="302" spans="1:5" ht="12.75">
      <c r="A302">
        <f t="shared" si="16"/>
        <v>0</v>
      </c>
      <c r="B302" t="s">
        <v>1778</v>
      </c>
      <c r="C302">
        <f ca="1" t="shared" si="19"/>
        <v>0</v>
      </c>
      <c r="D302">
        <f t="shared" si="17"/>
        <v>0</v>
      </c>
      <c r="E302">
        <f t="shared" si="18"/>
        <v>2020</v>
      </c>
    </row>
    <row r="303" spans="1:5" ht="12.75">
      <c r="A303">
        <f t="shared" si="16"/>
        <v>0</v>
      </c>
      <c r="B303" t="s">
        <v>1005</v>
      </c>
      <c r="C303">
        <f ca="1" t="shared" si="19"/>
        <v>0</v>
      </c>
      <c r="D303">
        <f t="shared" si="17"/>
        <v>0</v>
      </c>
      <c r="E303">
        <f t="shared" si="18"/>
        <v>2020</v>
      </c>
    </row>
    <row r="304" spans="1:5" ht="12.75">
      <c r="A304">
        <f t="shared" si="16"/>
        <v>0</v>
      </c>
      <c r="B304" t="s">
        <v>1007</v>
      </c>
      <c r="C304">
        <f ca="1" t="shared" si="19"/>
        <v>0</v>
      </c>
      <c r="D304">
        <f t="shared" si="17"/>
        <v>0</v>
      </c>
      <c r="E304">
        <f t="shared" si="18"/>
        <v>2020</v>
      </c>
    </row>
    <row r="305" spans="1:5" ht="12.75">
      <c r="A305">
        <f t="shared" si="16"/>
        <v>0</v>
      </c>
      <c r="B305" t="s">
        <v>1333</v>
      </c>
      <c r="C305">
        <f ca="1" t="shared" si="19"/>
        <v>0</v>
      </c>
      <c r="D305">
        <f t="shared" si="17"/>
        <v>0</v>
      </c>
      <c r="E305">
        <f t="shared" si="18"/>
        <v>2020</v>
      </c>
    </row>
    <row r="306" spans="1:5" ht="12.75">
      <c r="A306">
        <f t="shared" si="16"/>
        <v>0</v>
      </c>
      <c r="B306" t="s">
        <v>1334</v>
      </c>
      <c r="C306">
        <f ca="1" t="shared" si="19"/>
        <v>0</v>
      </c>
      <c r="D306">
        <f t="shared" si="17"/>
        <v>0</v>
      </c>
      <c r="E306">
        <f t="shared" si="18"/>
        <v>2020</v>
      </c>
    </row>
    <row r="307" spans="1:5" ht="12.75">
      <c r="A307">
        <f t="shared" si="16"/>
        <v>0</v>
      </c>
      <c r="B307" t="s">
        <v>1006</v>
      </c>
      <c r="C307">
        <f ca="1" t="shared" si="19"/>
        <v>0</v>
      </c>
      <c r="D307">
        <f t="shared" si="17"/>
        <v>0</v>
      </c>
      <c r="E307">
        <f t="shared" si="18"/>
        <v>2020</v>
      </c>
    </row>
    <row r="308" spans="1:5" ht="12.75">
      <c r="A308">
        <f t="shared" si="16"/>
        <v>0</v>
      </c>
      <c r="B308" t="s">
        <v>1008</v>
      </c>
      <c r="C308">
        <f ca="1" t="shared" si="19"/>
        <v>0</v>
      </c>
      <c r="D308">
        <f t="shared" si="17"/>
        <v>0</v>
      </c>
      <c r="E308">
        <f t="shared" si="18"/>
        <v>2020</v>
      </c>
    </row>
    <row r="309" spans="1:5" ht="12.75">
      <c r="A309">
        <f t="shared" si="16"/>
        <v>0</v>
      </c>
      <c r="B309" t="s">
        <v>1460</v>
      </c>
      <c r="C309">
        <f ca="1" t="shared" si="19"/>
        <v>0</v>
      </c>
      <c r="D309">
        <f t="shared" si="17"/>
        <v>0</v>
      </c>
      <c r="E309">
        <f t="shared" si="18"/>
        <v>2020</v>
      </c>
    </row>
    <row r="310" spans="1:5" ht="12.75">
      <c r="A310">
        <f t="shared" si="16"/>
        <v>0</v>
      </c>
      <c r="B310" t="s">
        <v>1461</v>
      </c>
      <c r="C310">
        <f ca="1" t="shared" si="19"/>
        <v>0</v>
      </c>
      <c r="D310">
        <f t="shared" si="17"/>
        <v>0</v>
      </c>
      <c r="E310">
        <f t="shared" si="18"/>
        <v>2020</v>
      </c>
    </row>
    <row r="311" spans="1:5" ht="12.75">
      <c r="A311">
        <f t="shared" si="16"/>
        <v>0</v>
      </c>
      <c r="B311" t="s">
        <v>1462</v>
      </c>
      <c r="C311">
        <f ca="1" t="shared" si="19"/>
        <v>0</v>
      </c>
      <c r="D311">
        <f t="shared" si="17"/>
        <v>0</v>
      </c>
      <c r="E311">
        <f t="shared" si="18"/>
        <v>2020</v>
      </c>
    </row>
    <row r="312" spans="1:5" ht="12.75">
      <c r="A312">
        <f t="shared" si="16"/>
        <v>0</v>
      </c>
      <c r="B312" t="s">
        <v>1463</v>
      </c>
      <c r="C312">
        <f ca="1" t="shared" si="19"/>
        <v>0</v>
      </c>
      <c r="D312">
        <f t="shared" si="17"/>
        <v>0</v>
      </c>
      <c r="E312">
        <f t="shared" si="18"/>
        <v>2020</v>
      </c>
    </row>
    <row r="313" spans="1:5" ht="12.75">
      <c r="A313">
        <f t="shared" si="16"/>
        <v>0</v>
      </c>
      <c r="B313" t="s">
        <v>1464</v>
      </c>
      <c r="C313">
        <f ca="1" t="shared" si="19"/>
        <v>0</v>
      </c>
      <c r="D313">
        <f t="shared" si="17"/>
        <v>0</v>
      </c>
      <c r="E313">
        <f t="shared" si="18"/>
        <v>2020</v>
      </c>
    </row>
    <row r="314" spans="1:5" ht="12.75">
      <c r="A314">
        <f t="shared" si="16"/>
        <v>0</v>
      </c>
      <c r="B314" t="s">
        <v>1465</v>
      </c>
      <c r="C314">
        <f ca="1" t="shared" si="19"/>
        <v>0</v>
      </c>
      <c r="D314">
        <f t="shared" si="17"/>
        <v>0</v>
      </c>
      <c r="E314">
        <f t="shared" si="18"/>
        <v>2020</v>
      </c>
    </row>
    <row r="315" spans="1:5" ht="12.75">
      <c r="A315">
        <f t="shared" si="16"/>
        <v>0</v>
      </c>
      <c r="B315" t="s">
        <v>1466</v>
      </c>
      <c r="C315">
        <f ca="1" t="shared" si="19"/>
        <v>0</v>
      </c>
      <c r="D315">
        <f t="shared" si="17"/>
        <v>0</v>
      </c>
      <c r="E315">
        <f t="shared" si="18"/>
        <v>2020</v>
      </c>
    </row>
    <row r="316" spans="1:5" ht="12.75">
      <c r="A316">
        <f t="shared" si="16"/>
        <v>0</v>
      </c>
      <c r="B316" t="s">
        <v>1467</v>
      </c>
      <c r="C316">
        <f ca="1" t="shared" si="19"/>
        <v>0</v>
      </c>
      <c r="D316">
        <f t="shared" si="17"/>
        <v>0</v>
      </c>
      <c r="E316">
        <f t="shared" si="18"/>
        <v>2020</v>
      </c>
    </row>
    <row r="317" spans="1:5" ht="12.75">
      <c r="A317">
        <f t="shared" si="16"/>
        <v>0</v>
      </c>
      <c r="B317" t="s">
        <v>1468</v>
      </c>
      <c r="C317">
        <f ca="1" t="shared" si="19"/>
        <v>0</v>
      </c>
      <c r="D317">
        <f t="shared" si="17"/>
        <v>0</v>
      </c>
      <c r="E317">
        <f t="shared" si="18"/>
        <v>2020</v>
      </c>
    </row>
    <row r="318" spans="1:5" ht="12.75">
      <c r="A318">
        <f t="shared" si="16"/>
        <v>0</v>
      </c>
      <c r="B318" t="s">
        <v>1469</v>
      </c>
      <c r="C318">
        <f ca="1" t="shared" si="19"/>
        <v>0</v>
      </c>
      <c r="D318">
        <f t="shared" si="17"/>
        <v>0</v>
      </c>
      <c r="E318">
        <f t="shared" si="18"/>
        <v>2020</v>
      </c>
    </row>
    <row r="319" spans="1:5" ht="12.75">
      <c r="A319">
        <f t="shared" si="16"/>
        <v>0</v>
      </c>
      <c r="B319" t="s">
        <v>1470</v>
      </c>
      <c r="C319">
        <f ca="1" t="shared" si="19"/>
        <v>0</v>
      </c>
      <c r="D319">
        <f t="shared" si="17"/>
        <v>0</v>
      </c>
      <c r="E319">
        <f t="shared" si="18"/>
        <v>2020</v>
      </c>
    </row>
    <row r="320" spans="1:5" ht="12.75">
      <c r="A320">
        <f t="shared" si="16"/>
        <v>0</v>
      </c>
      <c r="B320" t="s">
        <v>1471</v>
      </c>
      <c r="C320">
        <f ca="1" t="shared" si="19"/>
        <v>0</v>
      </c>
      <c r="D320">
        <f t="shared" si="17"/>
        <v>0</v>
      </c>
      <c r="E320">
        <f t="shared" si="18"/>
        <v>2020</v>
      </c>
    </row>
    <row r="321" spans="1:5" ht="12.75">
      <c r="A321">
        <f aca="true" t="shared" si="20" ref="A321:A384">clues</f>
        <v>0</v>
      </c>
      <c r="B321" t="s">
        <v>1472</v>
      </c>
      <c r="C321">
        <f ca="1" t="shared" si="19"/>
        <v>0</v>
      </c>
      <c r="D321">
        <f aca="true" t="shared" si="21" ref="D321:D384">mes</f>
        <v>0</v>
      </c>
      <c r="E321">
        <f aca="true" t="shared" si="22" ref="E321:E384">anno</f>
        <v>2020</v>
      </c>
    </row>
    <row r="322" spans="1:5" ht="12.75">
      <c r="A322">
        <f t="shared" si="20"/>
        <v>0</v>
      </c>
      <c r="B322" t="s">
        <v>1473</v>
      </c>
      <c r="C322">
        <f ca="1" t="shared" si="19"/>
        <v>0</v>
      </c>
      <c r="D322">
        <f t="shared" si="21"/>
        <v>0</v>
      </c>
      <c r="E322">
        <f t="shared" si="22"/>
        <v>2020</v>
      </c>
    </row>
    <row r="323" spans="1:5" ht="12.75">
      <c r="A323">
        <f t="shared" si="20"/>
        <v>0</v>
      </c>
      <c r="B323" t="s">
        <v>1474</v>
      </c>
      <c r="C323">
        <f ca="1" t="shared" si="23" ref="C323:C386">INDIRECT(B323)</f>
        <v>0</v>
      </c>
      <c r="D323">
        <f t="shared" si="21"/>
        <v>0</v>
      </c>
      <c r="E323">
        <f t="shared" si="22"/>
        <v>2020</v>
      </c>
    </row>
    <row r="324" spans="1:5" ht="12.75">
      <c r="A324">
        <f t="shared" si="20"/>
        <v>0</v>
      </c>
      <c r="B324" t="s">
        <v>238</v>
      </c>
      <c r="C324">
        <f ca="1" t="shared" si="23"/>
        <v>0</v>
      </c>
      <c r="D324">
        <f t="shared" si="21"/>
        <v>0</v>
      </c>
      <c r="E324">
        <f t="shared" si="22"/>
        <v>2020</v>
      </c>
    </row>
    <row r="325" spans="1:5" ht="12.75">
      <c r="A325">
        <f t="shared" si="20"/>
        <v>0</v>
      </c>
      <c r="B325" t="s">
        <v>239</v>
      </c>
      <c r="C325">
        <f ca="1" t="shared" si="23"/>
        <v>0</v>
      </c>
      <c r="D325">
        <f t="shared" si="21"/>
        <v>0</v>
      </c>
      <c r="E325">
        <f t="shared" si="22"/>
        <v>2020</v>
      </c>
    </row>
    <row r="326" spans="1:5" ht="12.75">
      <c r="A326">
        <f t="shared" si="20"/>
        <v>0</v>
      </c>
      <c r="B326" t="s">
        <v>240</v>
      </c>
      <c r="C326">
        <f ca="1" t="shared" si="23"/>
        <v>0</v>
      </c>
      <c r="D326">
        <f t="shared" si="21"/>
        <v>0</v>
      </c>
      <c r="E326">
        <f t="shared" si="22"/>
        <v>2020</v>
      </c>
    </row>
    <row r="327" spans="1:5" ht="12.75">
      <c r="A327">
        <f t="shared" si="20"/>
        <v>0</v>
      </c>
      <c r="B327" t="s">
        <v>242</v>
      </c>
      <c r="C327">
        <f ca="1" t="shared" si="23"/>
        <v>0</v>
      </c>
      <c r="D327">
        <f t="shared" si="21"/>
        <v>0</v>
      </c>
      <c r="E327">
        <f t="shared" si="22"/>
        <v>2020</v>
      </c>
    </row>
    <row r="328" spans="1:5" ht="12.75">
      <c r="A328">
        <f t="shared" si="20"/>
        <v>0</v>
      </c>
      <c r="B328" t="s">
        <v>243</v>
      </c>
      <c r="C328">
        <f ca="1" t="shared" si="23"/>
        <v>0</v>
      </c>
      <c r="D328">
        <f t="shared" si="21"/>
        <v>0</v>
      </c>
      <c r="E328">
        <f t="shared" si="22"/>
        <v>2020</v>
      </c>
    </row>
    <row r="329" spans="1:5" ht="12.75">
      <c r="A329">
        <f t="shared" si="20"/>
        <v>0</v>
      </c>
      <c r="B329" t="s">
        <v>244</v>
      </c>
      <c r="C329">
        <f ca="1" t="shared" si="23"/>
        <v>0</v>
      </c>
      <c r="D329">
        <f t="shared" si="21"/>
        <v>0</v>
      </c>
      <c r="E329">
        <f t="shared" si="22"/>
        <v>2020</v>
      </c>
    </row>
    <row r="330" spans="1:5" ht="12.75">
      <c r="A330">
        <f t="shared" si="20"/>
        <v>0</v>
      </c>
      <c r="B330" t="s">
        <v>245</v>
      </c>
      <c r="C330">
        <f ca="1" t="shared" si="23"/>
        <v>0</v>
      </c>
      <c r="D330">
        <f t="shared" si="21"/>
        <v>0</v>
      </c>
      <c r="E330">
        <f t="shared" si="22"/>
        <v>2020</v>
      </c>
    </row>
    <row r="331" spans="1:5" ht="12.75">
      <c r="A331">
        <f t="shared" si="20"/>
        <v>0</v>
      </c>
      <c r="B331" t="s">
        <v>246</v>
      </c>
      <c r="C331">
        <f ca="1" t="shared" si="23"/>
        <v>0</v>
      </c>
      <c r="D331">
        <f t="shared" si="21"/>
        <v>0</v>
      </c>
      <c r="E331">
        <f t="shared" si="22"/>
        <v>2020</v>
      </c>
    </row>
    <row r="332" spans="1:5" ht="12.75">
      <c r="A332">
        <f t="shared" si="20"/>
        <v>0</v>
      </c>
      <c r="B332" t="s">
        <v>247</v>
      </c>
      <c r="C332">
        <f ca="1" t="shared" si="23"/>
        <v>0</v>
      </c>
      <c r="D332">
        <f t="shared" si="21"/>
        <v>0</v>
      </c>
      <c r="E332">
        <f t="shared" si="22"/>
        <v>2020</v>
      </c>
    </row>
    <row r="333" spans="1:5" ht="12.75">
      <c r="A333">
        <f t="shared" si="20"/>
        <v>0</v>
      </c>
      <c r="B333" t="s">
        <v>248</v>
      </c>
      <c r="C333">
        <f ca="1" t="shared" si="23"/>
        <v>0</v>
      </c>
      <c r="D333">
        <f t="shared" si="21"/>
        <v>0</v>
      </c>
      <c r="E333">
        <f t="shared" si="22"/>
        <v>2020</v>
      </c>
    </row>
    <row r="334" spans="1:5" ht="12.75">
      <c r="A334">
        <f t="shared" si="20"/>
        <v>0</v>
      </c>
      <c r="B334" t="s">
        <v>249</v>
      </c>
      <c r="C334">
        <f ca="1" t="shared" si="23"/>
        <v>0</v>
      </c>
      <c r="D334">
        <f t="shared" si="21"/>
        <v>0</v>
      </c>
      <c r="E334">
        <f t="shared" si="22"/>
        <v>2020</v>
      </c>
    </row>
    <row r="335" spans="1:5" ht="12.75">
      <c r="A335">
        <f t="shared" si="20"/>
        <v>0</v>
      </c>
      <c r="B335" t="s">
        <v>250</v>
      </c>
      <c r="C335">
        <f ca="1" t="shared" si="23"/>
        <v>0</v>
      </c>
      <c r="D335">
        <f t="shared" si="21"/>
        <v>0</v>
      </c>
      <c r="E335">
        <f t="shared" si="22"/>
        <v>2020</v>
      </c>
    </row>
    <row r="336" spans="1:5" ht="12.75">
      <c r="A336">
        <f t="shared" si="20"/>
        <v>0</v>
      </c>
      <c r="B336" t="s">
        <v>251</v>
      </c>
      <c r="C336">
        <f ca="1" t="shared" si="23"/>
        <v>0</v>
      </c>
      <c r="D336">
        <f t="shared" si="21"/>
        <v>0</v>
      </c>
      <c r="E336">
        <f t="shared" si="22"/>
        <v>2020</v>
      </c>
    </row>
    <row r="337" spans="1:5" ht="12.75">
      <c r="A337">
        <f t="shared" si="20"/>
        <v>0</v>
      </c>
      <c r="B337" t="s">
        <v>252</v>
      </c>
      <c r="C337">
        <f ca="1" t="shared" si="23"/>
        <v>0</v>
      </c>
      <c r="D337">
        <f t="shared" si="21"/>
        <v>0</v>
      </c>
      <c r="E337">
        <f t="shared" si="22"/>
        <v>2020</v>
      </c>
    </row>
    <row r="338" spans="1:5" ht="12.75">
      <c r="A338">
        <f t="shared" si="20"/>
        <v>0</v>
      </c>
      <c r="B338" t="s">
        <v>253</v>
      </c>
      <c r="C338">
        <f ca="1" t="shared" si="23"/>
        <v>0</v>
      </c>
      <c r="D338">
        <f t="shared" si="21"/>
        <v>0</v>
      </c>
      <c r="E338">
        <f t="shared" si="22"/>
        <v>2020</v>
      </c>
    </row>
    <row r="339" spans="1:5" ht="12.75">
      <c r="A339">
        <f t="shared" si="20"/>
        <v>0</v>
      </c>
      <c r="B339" t="s">
        <v>254</v>
      </c>
      <c r="C339">
        <f ca="1" t="shared" si="23"/>
        <v>0</v>
      </c>
      <c r="D339">
        <f t="shared" si="21"/>
        <v>0</v>
      </c>
      <c r="E339">
        <f t="shared" si="22"/>
        <v>2020</v>
      </c>
    </row>
    <row r="340" spans="1:5" ht="12.75">
      <c r="A340">
        <f t="shared" si="20"/>
        <v>0</v>
      </c>
      <c r="B340" t="s">
        <v>257</v>
      </c>
      <c r="C340">
        <f ca="1" t="shared" si="23"/>
        <v>0</v>
      </c>
      <c r="D340">
        <f t="shared" si="21"/>
        <v>0</v>
      </c>
      <c r="E340">
        <f t="shared" si="22"/>
        <v>2020</v>
      </c>
    </row>
    <row r="341" spans="1:5" ht="12.75">
      <c r="A341">
        <f t="shared" si="20"/>
        <v>0</v>
      </c>
      <c r="B341" t="s">
        <v>258</v>
      </c>
      <c r="C341">
        <f ca="1" t="shared" si="23"/>
        <v>0</v>
      </c>
      <c r="D341">
        <f t="shared" si="21"/>
        <v>0</v>
      </c>
      <c r="E341">
        <f t="shared" si="22"/>
        <v>2020</v>
      </c>
    </row>
    <row r="342" spans="1:5" ht="12.75">
      <c r="A342">
        <f t="shared" si="20"/>
        <v>0</v>
      </c>
      <c r="B342" t="s">
        <v>259</v>
      </c>
      <c r="C342">
        <f ca="1" t="shared" si="23"/>
        <v>0</v>
      </c>
      <c r="D342">
        <f t="shared" si="21"/>
        <v>0</v>
      </c>
      <c r="E342">
        <f t="shared" si="22"/>
        <v>2020</v>
      </c>
    </row>
    <row r="343" spans="1:5" ht="12.75">
      <c r="A343">
        <f t="shared" si="20"/>
        <v>0</v>
      </c>
      <c r="B343" t="s">
        <v>263</v>
      </c>
      <c r="C343">
        <f ca="1" t="shared" si="23"/>
        <v>0</v>
      </c>
      <c r="D343">
        <f t="shared" si="21"/>
        <v>0</v>
      </c>
      <c r="E343">
        <f t="shared" si="22"/>
        <v>2020</v>
      </c>
    </row>
    <row r="344" spans="1:5" ht="12.75">
      <c r="A344">
        <f t="shared" si="20"/>
        <v>0</v>
      </c>
      <c r="B344" t="s">
        <v>484</v>
      </c>
      <c r="C344">
        <f ca="1" t="shared" si="23"/>
        <v>0</v>
      </c>
      <c r="D344">
        <f t="shared" si="21"/>
        <v>0</v>
      </c>
      <c r="E344">
        <f t="shared" si="22"/>
        <v>2020</v>
      </c>
    </row>
    <row r="345" spans="1:5" ht="12.75">
      <c r="A345">
        <f t="shared" si="20"/>
        <v>0</v>
      </c>
      <c r="B345" t="s">
        <v>266</v>
      </c>
      <c r="C345">
        <f ca="1" t="shared" si="23"/>
        <v>0</v>
      </c>
      <c r="D345">
        <f t="shared" si="21"/>
        <v>0</v>
      </c>
      <c r="E345">
        <f t="shared" si="22"/>
        <v>2020</v>
      </c>
    </row>
    <row r="346" spans="1:5" ht="12.75">
      <c r="A346">
        <f t="shared" si="20"/>
        <v>0</v>
      </c>
      <c r="B346" t="s">
        <v>485</v>
      </c>
      <c r="C346">
        <f ca="1" t="shared" si="23"/>
        <v>0</v>
      </c>
      <c r="D346">
        <f t="shared" si="21"/>
        <v>0</v>
      </c>
      <c r="E346">
        <f t="shared" si="22"/>
        <v>2020</v>
      </c>
    </row>
    <row r="347" spans="1:5" ht="12.75">
      <c r="A347">
        <f t="shared" si="20"/>
        <v>0</v>
      </c>
      <c r="B347" t="s">
        <v>267</v>
      </c>
      <c r="C347">
        <f ca="1" t="shared" si="23"/>
        <v>0</v>
      </c>
      <c r="D347">
        <f t="shared" si="21"/>
        <v>0</v>
      </c>
      <c r="E347">
        <f t="shared" si="22"/>
        <v>2020</v>
      </c>
    </row>
    <row r="348" spans="1:5" ht="12.75">
      <c r="A348">
        <f t="shared" si="20"/>
        <v>0</v>
      </c>
      <c r="B348" t="s">
        <v>486</v>
      </c>
      <c r="C348">
        <f ca="1" t="shared" si="23"/>
        <v>0</v>
      </c>
      <c r="D348">
        <f t="shared" si="21"/>
        <v>0</v>
      </c>
      <c r="E348">
        <f t="shared" si="22"/>
        <v>2020</v>
      </c>
    </row>
    <row r="349" spans="1:5" ht="12.75">
      <c r="A349">
        <f t="shared" si="20"/>
        <v>0</v>
      </c>
      <c r="B349" t="s">
        <v>268</v>
      </c>
      <c r="C349">
        <f ca="1" t="shared" si="23"/>
        <v>0</v>
      </c>
      <c r="D349">
        <f t="shared" si="21"/>
        <v>0</v>
      </c>
      <c r="E349">
        <f t="shared" si="22"/>
        <v>2020</v>
      </c>
    </row>
    <row r="350" spans="1:5" ht="12.75">
      <c r="A350">
        <f t="shared" si="20"/>
        <v>0</v>
      </c>
      <c r="B350" t="s">
        <v>487</v>
      </c>
      <c r="C350">
        <f ca="1" t="shared" si="23"/>
        <v>0</v>
      </c>
      <c r="D350">
        <f t="shared" si="21"/>
        <v>0</v>
      </c>
      <c r="E350">
        <f t="shared" si="22"/>
        <v>2020</v>
      </c>
    </row>
    <row r="351" spans="1:5" ht="12.75">
      <c r="A351">
        <f t="shared" si="20"/>
        <v>0</v>
      </c>
      <c r="B351" t="s">
        <v>269</v>
      </c>
      <c r="C351">
        <f ca="1" t="shared" si="23"/>
        <v>0</v>
      </c>
      <c r="D351">
        <f t="shared" si="21"/>
        <v>0</v>
      </c>
      <c r="E351">
        <f t="shared" si="22"/>
        <v>2020</v>
      </c>
    </row>
    <row r="352" spans="1:5" ht="12.75">
      <c r="A352">
        <f t="shared" si="20"/>
        <v>0</v>
      </c>
      <c r="B352" t="s">
        <v>271</v>
      </c>
      <c r="C352">
        <f ca="1" t="shared" si="23"/>
        <v>0</v>
      </c>
      <c r="D352">
        <f t="shared" si="21"/>
        <v>0</v>
      </c>
      <c r="E352">
        <f t="shared" si="22"/>
        <v>2020</v>
      </c>
    </row>
    <row r="353" spans="1:5" ht="12.75">
      <c r="A353">
        <f t="shared" si="20"/>
        <v>0</v>
      </c>
      <c r="B353" t="s">
        <v>274</v>
      </c>
      <c r="C353">
        <f ca="1" t="shared" si="23"/>
        <v>0</v>
      </c>
      <c r="D353">
        <f t="shared" si="21"/>
        <v>0</v>
      </c>
      <c r="E353">
        <f t="shared" si="22"/>
        <v>2020</v>
      </c>
    </row>
    <row r="354" spans="1:5" ht="12.75">
      <c r="A354">
        <f t="shared" si="20"/>
        <v>0</v>
      </c>
      <c r="B354" t="s">
        <v>276</v>
      </c>
      <c r="C354">
        <f ca="1" t="shared" si="23"/>
        <v>0</v>
      </c>
      <c r="D354">
        <f t="shared" si="21"/>
        <v>0</v>
      </c>
      <c r="E354">
        <f t="shared" si="22"/>
        <v>2020</v>
      </c>
    </row>
    <row r="355" spans="1:5" ht="12.75">
      <c r="A355">
        <f t="shared" si="20"/>
        <v>0</v>
      </c>
      <c r="B355" t="s">
        <v>279</v>
      </c>
      <c r="C355">
        <f ca="1" t="shared" si="23"/>
        <v>0</v>
      </c>
      <c r="D355">
        <f t="shared" si="21"/>
        <v>0</v>
      </c>
      <c r="E355">
        <f t="shared" si="22"/>
        <v>2020</v>
      </c>
    </row>
    <row r="356" spans="1:5" ht="12.75">
      <c r="A356">
        <f t="shared" si="20"/>
        <v>0</v>
      </c>
      <c r="B356" t="s">
        <v>281</v>
      </c>
      <c r="C356">
        <f ca="1" t="shared" si="23"/>
        <v>0</v>
      </c>
      <c r="D356">
        <f t="shared" si="21"/>
        <v>0</v>
      </c>
      <c r="E356">
        <f t="shared" si="22"/>
        <v>2020</v>
      </c>
    </row>
    <row r="357" spans="1:5" ht="12.75">
      <c r="A357">
        <f t="shared" si="20"/>
        <v>0</v>
      </c>
      <c r="B357" t="s">
        <v>287</v>
      </c>
      <c r="C357">
        <f ca="1" t="shared" si="23"/>
        <v>0</v>
      </c>
      <c r="D357">
        <f t="shared" si="21"/>
        <v>0</v>
      </c>
      <c r="E357">
        <f t="shared" si="22"/>
        <v>2020</v>
      </c>
    </row>
    <row r="358" spans="1:5" ht="12.75">
      <c r="A358">
        <f t="shared" si="20"/>
        <v>0</v>
      </c>
      <c r="B358" t="s">
        <v>289</v>
      </c>
      <c r="C358">
        <f ca="1" t="shared" si="23"/>
        <v>0</v>
      </c>
      <c r="D358">
        <f t="shared" si="21"/>
        <v>0</v>
      </c>
      <c r="E358">
        <f t="shared" si="22"/>
        <v>2020</v>
      </c>
    </row>
    <row r="359" spans="1:5" ht="12.75">
      <c r="A359">
        <f t="shared" si="20"/>
        <v>0</v>
      </c>
      <c r="B359" t="s">
        <v>291</v>
      </c>
      <c r="C359">
        <f ca="1" t="shared" si="23"/>
        <v>0</v>
      </c>
      <c r="D359">
        <f t="shared" si="21"/>
        <v>0</v>
      </c>
      <c r="E359">
        <f t="shared" si="22"/>
        <v>2020</v>
      </c>
    </row>
    <row r="360" spans="1:5" ht="12.75">
      <c r="A360">
        <f t="shared" si="20"/>
        <v>0</v>
      </c>
      <c r="B360" t="s">
        <v>293</v>
      </c>
      <c r="C360">
        <f ca="1" t="shared" si="23"/>
        <v>0</v>
      </c>
      <c r="D360">
        <f t="shared" si="21"/>
        <v>0</v>
      </c>
      <c r="E360">
        <f t="shared" si="22"/>
        <v>2020</v>
      </c>
    </row>
    <row r="361" spans="1:5" ht="12.75">
      <c r="A361">
        <f t="shared" si="20"/>
        <v>0</v>
      </c>
      <c r="B361" t="s">
        <v>295</v>
      </c>
      <c r="C361">
        <f ca="1" t="shared" si="23"/>
        <v>0</v>
      </c>
      <c r="D361">
        <f t="shared" si="21"/>
        <v>0</v>
      </c>
      <c r="E361">
        <f t="shared" si="22"/>
        <v>2020</v>
      </c>
    </row>
    <row r="362" spans="1:5" ht="12.75">
      <c r="A362">
        <f t="shared" si="20"/>
        <v>0</v>
      </c>
      <c r="B362" t="s">
        <v>297</v>
      </c>
      <c r="C362">
        <f ca="1" t="shared" si="23"/>
        <v>0</v>
      </c>
      <c r="D362">
        <f t="shared" si="21"/>
        <v>0</v>
      </c>
      <c r="E362">
        <f t="shared" si="22"/>
        <v>2020</v>
      </c>
    </row>
    <row r="363" spans="1:5" ht="12.75">
      <c r="A363">
        <f t="shared" si="20"/>
        <v>0</v>
      </c>
      <c r="B363" t="s">
        <v>299</v>
      </c>
      <c r="C363">
        <f ca="1" t="shared" si="23"/>
        <v>0</v>
      </c>
      <c r="D363">
        <f t="shared" si="21"/>
        <v>0</v>
      </c>
      <c r="E363">
        <f t="shared" si="22"/>
        <v>2020</v>
      </c>
    </row>
    <row r="364" spans="1:5" ht="12.75">
      <c r="A364">
        <f t="shared" si="20"/>
        <v>0</v>
      </c>
      <c r="B364" t="s">
        <v>300</v>
      </c>
      <c r="C364">
        <f ca="1" t="shared" si="23"/>
        <v>0</v>
      </c>
      <c r="D364">
        <f t="shared" si="21"/>
        <v>0</v>
      </c>
      <c r="E364">
        <f t="shared" si="22"/>
        <v>2020</v>
      </c>
    </row>
    <row r="365" spans="1:5" ht="12.75">
      <c r="A365">
        <f t="shared" si="20"/>
        <v>0</v>
      </c>
      <c r="B365" t="s">
        <v>302</v>
      </c>
      <c r="C365">
        <f ca="1" t="shared" si="23"/>
        <v>0</v>
      </c>
      <c r="D365">
        <f t="shared" si="21"/>
        <v>0</v>
      </c>
      <c r="E365">
        <f t="shared" si="22"/>
        <v>2020</v>
      </c>
    </row>
    <row r="366" spans="1:5" ht="12.75">
      <c r="A366">
        <f t="shared" si="20"/>
        <v>0</v>
      </c>
      <c r="B366" t="s">
        <v>303</v>
      </c>
      <c r="C366">
        <f ca="1" t="shared" si="23"/>
        <v>0</v>
      </c>
      <c r="D366">
        <f t="shared" si="21"/>
        <v>0</v>
      </c>
      <c r="E366">
        <f t="shared" si="22"/>
        <v>2020</v>
      </c>
    </row>
    <row r="367" spans="1:5" ht="12.75">
      <c r="A367">
        <f t="shared" si="20"/>
        <v>0</v>
      </c>
      <c r="B367" t="s">
        <v>999</v>
      </c>
      <c r="C367">
        <f ca="1" t="shared" si="23"/>
        <v>0</v>
      </c>
      <c r="D367">
        <f t="shared" si="21"/>
        <v>0</v>
      </c>
      <c r="E367">
        <f t="shared" si="22"/>
        <v>2020</v>
      </c>
    </row>
    <row r="368" spans="1:5" ht="12.75">
      <c r="A368">
        <f t="shared" si="20"/>
        <v>0</v>
      </c>
      <c r="B368" t="s">
        <v>310</v>
      </c>
      <c r="C368">
        <f ca="1" t="shared" si="23"/>
        <v>0</v>
      </c>
      <c r="D368">
        <f t="shared" si="21"/>
        <v>0</v>
      </c>
      <c r="E368">
        <f t="shared" si="22"/>
        <v>2020</v>
      </c>
    </row>
    <row r="369" spans="1:5" ht="12.75">
      <c r="A369">
        <f t="shared" si="20"/>
        <v>0</v>
      </c>
      <c r="B369" t="s">
        <v>314</v>
      </c>
      <c r="C369">
        <f ca="1" t="shared" si="23"/>
        <v>0</v>
      </c>
      <c r="D369">
        <f t="shared" si="21"/>
        <v>0</v>
      </c>
      <c r="E369">
        <f t="shared" si="22"/>
        <v>2020</v>
      </c>
    </row>
    <row r="370" spans="1:5" ht="12.75">
      <c r="A370">
        <f t="shared" si="20"/>
        <v>0</v>
      </c>
      <c r="B370" t="s">
        <v>311</v>
      </c>
      <c r="C370">
        <f ca="1" t="shared" si="23"/>
        <v>0</v>
      </c>
      <c r="D370">
        <f t="shared" si="21"/>
        <v>0</v>
      </c>
      <c r="E370">
        <f t="shared" si="22"/>
        <v>2020</v>
      </c>
    </row>
    <row r="371" spans="1:5" ht="12.75">
      <c r="A371">
        <f t="shared" si="20"/>
        <v>0</v>
      </c>
      <c r="B371" t="s">
        <v>312</v>
      </c>
      <c r="C371">
        <f ca="1" t="shared" si="23"/>
        <v>0</v>
      </c>
      <c r="D371">
        <f t="shared" si="21"/>
        <v>0</v>
      </c>
      <c r="E371">
        <f t="shared" si="22"/>
        <v>2020</v>
      </c>
    </row>
    <row r="372" spans="1:5" ht="12.75">
      <c r="A372">
        <f t="shared" si="20"/>
        <v>0</v>
      </c>
      <c r="B372" t="s">
        <v>313</v>
      </c>
      <c r="C372">
        <f ca="1" t="shared" si="23"/>
        <v>0</v>
      </c>
      <c r="D372">
        <f t="shared" si="21"/>
        <v>0</v>
      </c>
      <c r="E372">
        <f t="shared" si="22"/>
        <v>2020</v>
      </c>
    </row>
    <row r="373" spans="1:5" ht="12.75">
      <c r="A373">
        <f t="shared" si="20"/>
        <v>0</v>
      </c>
      <c r="B373" t="s">
        <v>319</v>
      </c>
      <c r="C373">
        <f ca="1" t="shared" si="23"/>
        <v>0</v>
      </c>
      <c r="D373">
        <f t="shared" si="21"/>
        <v>0</v>
      </c>
      <c r="E373">
        <f t="shared" si="22"/>
        <v>2020</v>
      </c>
    </row>
    <row r="374" spans="1:5" ht="12.75">
      <c r="A374">
        <f t="shared" si="20"/>
        <v>0</v>
      </c>
      <c r="B374" t="s">
        <v>321</v>
      </c>
      <c r="C374">
        <f ca="1" t="shared" si="23"/>
        <v>0</v>
      </c>
      <c r="D374">
        <f t="shared" si="21"/>
        <v>0</v>
      </c>
      <c r="E374">
        <f t="shared" si="22"/>
        <v>2020</v>
      </c>
    </row>
    <row r="375" spans="1:5" ht="12.75">
      <c r="A375">
        <f t="shared" si="20"/>
        <v>0</v>
      </c>
      <c r="B375" t="s">
        <v>323</v>
      </c>
      <c r="C375">
        <f ca="1" t="shared" si="23"/>
        <v>0</v>
      </c>
      <c r="D375">
        <f t="shared" si="21"/>
        <v>0</v>
      </c>
      <c r="E375">
        <f t="shared" si="22"/>
        <v>2020</v>
      </c>
    </row>
    <row r="376" spans="1:5" ht="12.75">
      <c r="A376">
        <f t="shared" si="20"/>
        <v>0</v>
      </c>
      <c r="B376" t="s">
        <v>325</v>
      </c>
      <c r="C376">
        <f ca="1" t="shared" si="23"/>
        <v>0</v>
      </c>
      <c r="D376">
        <f t="shared" si="21"/>
        <v>0</v>
      </c>
      <c r="E376">
        <f t="shared" si="22"/>
        <v>2020</v>
      </c>
    </row>
    <row r="377" spans="1:5" ht="12.75">
      <c r="A377">
        <f t="shared" si="20"/>
        <v>0</v>
      </c>
      <c r="B377" t="s">
        <v>327</v>
      </c>
      <c r="C377">
        <f ca="1" t="shared" si="23"/>
        <v>0</v>
      </c>
      <c r="D377">
        <f t="shared" si="21"/>
        <v>0</v>
      </c>
      <c r="E377">
        <f t="shared" si="22"/>
        <v>2020</v>
      </c>
    </row>
    <row r="378" spans="1:5" ht="12.75">
      <c r="A378">
        <f t="shared" si="20"/>
        <v>0</v>
      </c>
      <c r="B378" t="s">
        <v>329</v>
      </c>
      <c r="C378">
        <f ca="1" t="shared" si="23"/>
        <v>0</v>
      </c>
      <c r="D378">
        <f t="shared" si="21"/>
        <v>0</v>
      </c>
      <c r="E378">
        <f t="shared" si="22"/>
        <v>2020</v>
      </c>
    </row>
    <row r="379" spans="1:5" ht="12.75">
      <c r="A379">
        <f t="shared" si="20"/>
        <v>0</v>
      </c>
      <c r="B379" t="s">
        <v>331</v>
      </c>
      <c r="C379">
        <f ca="1" t="shared" si="23"/>
        <v>0</v>
      </c>
      <c r="D379">
        <f t="shared" si="21"/>
        <v>0</v>
      </c>
      <c r="E379">
        <f t="shared" si="22"/>
        <v>2020</v>
      </c>
    </row>
    <row r="380" spans="1:5" ht="12.75">
      <c r="A380">
        <f t="shared" si="20"/>
        <v>0</v>
      </c>
      <c r="B380" t="s">
        <v>1435</v>
      </c>
      <c r="C380">
        <f ca="1" t="shared" si="23"/>
        <v>0</v>
      </c>
      <c r="D380">
        <f t="shared" si="21"/>
        <v>0</v>
      </c>
      <c r="E380">
        <f t="shared" si="22"/>
        <v>2020</v>
      </c>
    </row>
    <row r="381" spans="1:5" ht="12.75">
      <c r="A381">
        <f t="shared" si="20"/>
        <v>0</v>
      </c>
      <c r="B381" t="s">
        <v>504</v>
      </c>
      <c r="C381">
        <f ca="1" t="shared" si="23"/>
        <v>0</v>
      </c>
      <c r="D381">
        <f t="shared" si="21"/>
        <v>0</v>
      </c>
      <c r="E381">
        <f t="shared" si="22"/>
        <v>2020</v>
      </c>
    </row>
    <row r="382" spans="1:5" ht="12.75">
      <c r="A382">
        <f t="shared" si="20"/>
        <v>0</v>
      </c>
      <c r="B382" t="s">
        <v>333</v>
      </c>
      <c r="C382">
        <f ca="1" t="shared" si="23"/>
        <v>0</v>
      </c>
      <c r="D382">
        <f t="shared" si="21"/>
        <v>0</v>
      </c>
      <c r="E382">
        <f t="shared" si="22"/>
        <v>2020</v>
      </c>
    </row>
    <row r="383" spans="1:5" ht="12.75">
      <c r="A383">
        <f t="shared" si="20"/>
        <v>0</v>
      </c>
      <c r="B383" t="s">
        <v>335</v>
      </c>
      <c r="C383">
        <f ca="1" t="shared" si="23"/>
        <v>0</v>
      </c>
      <c r="D383">
        <f t="shared" si="21"/>
        <v>0</v>
      </c>
      <c r="E383">
        <f t="shared" si="22"/>
        <v>2020</v>
      </c>
    </row>
    <row r="384" spans="1:5" ht="12.75">
      <c r="A384">
        <f t="shared" si="20"/>
        <v>0</v>
      </c>
      <c r="B384" t="s">
        <v>336</v>
      </c>
      <c r="C384">
        <f ca="1" t="shared" si="23"/>
        <v>0</v>
      </c>
      <c r="D384">
        <f t="shared" si="21"/>
        <v>0</v>
      </c>
      <c r="E384">
        <f t="shared" si="22"/>
        <v>2020</v>
      </c>
    </row>
    <row r="385" spans="1:5" ht="12.75">
      <c r="A385">
        <f aca="true" t="shared" si="24" ref="A385:A448">clues</f>
        <v>0</v>
      </c>
      <c r="B385" t="s">
        <v>337</v>
      </c>
      <c r="C385">
        <f ca="1" t="shared" si="23"/>
        <v>0</v>
      </c>
      <c r="D385">
        <f aca="true" t="shared" si="25" ref="D385:D448">mes</f>
        <v>0</v>
      </c>
      <c r="E385">
        <f aca="true" t="shared" si="26" ref="E385:E448">anno</f>
        <v>2020</v>
      </c>
    </row>
    <row r="386" spans="1:5" ht="12.75">
      <c r="A386">
        <f t="shared" si="24"/>
        <v>0</v>
      </c>
      <c r="B386" t="s">
        <v>488</v>
      </c>
      <c r="C386">
        <f ca="1" t="shared" si="23"/>
        <v>0</v>
      </c>
      <c r="D386">
        <f t="shared" si="25"/>
        <v>0</v>
      </c>
      <c r="E386">
        <f t="shared" si="26"/>
        <v>2020</v>
      </c>
    </row>
    <row r="387" spans="1:5" ht="12.75">
      <c r="A387">
        <f t="shared" si="24"/>
        <v>0</v>
      </c>
      <c r="B387" t="s">
        <v>1609</v>
      </c>
      <c r="C387">
        <f ca="1" t="shared" si="27" ref="C387:C450">INDIRECT(B387)</f>
        <v>0</v>
      </c>
      <c r="D387">
        <f t="shared" si="25"/>
        <v>0</v>
      </c>
      <c r="E387">
        <f t="shared" si="26"/>
        <v>2020</v>
      </c>
    </row>
    <row r="388" spans="1:5" ht="12.75">
      <c r="A388">
        <f t="shared" si="24"/>
        <v>0</v>
      </c>
      <c r="B388" t="s">
        <v>1436</v>
      </c>
      <c r="C388">
        <f ca="1" t="shared" si="27"/>
        <v>0</v>
      </c>
      <c r="D388">
        <f t="shared" si="25"/>
        <v>0</v>
      </c>
      <c r="E388">
        <f t="shared" si="26"/>
        <v>2020</v>
      </c>
    </row>
    <row r="389" spans="1:5" ht="12.75">
      <c r="A389">
        <f t="shared" si="24"/>
        <v>0</v>
      </c>
      <c r="B389" t="s">
        <v>1437</v>
      </c>
      <c r="C389">
        <f ca="1" t="shared" si="27"/>
        <v>0</v>
      </c>
      <c r="D389">
        <f t="shared" si="25"/>
        <v>0</v>
      </c>
      <c r="E389">
        <f t="shared" si="26"/>
        <v>2020</v>
      </c>
    </row>
    <row r="390" spans="1:5" ht="12.75">
      <c r="A390">
        <f t="shared" si="24"/>
        <v>0</v>
      </c>
      <c r="B390" t="s">
        <v>1438</v>
      </c>
      <c r="C390">
        <f ca="1" t="shared" si="27"/>
        <v>0</v>
      </c>
      <c r="D390">
        <f t="shared" si="25"/>
        <v>0</v>
      </c>
      <c r="E390">
        <f t="shared" si="26"/>
        <v>2020</v>
      </c>
    </row>
    <row r="391" spans="1:5" ht="12.75">
      <c r="A391">
        <f t="shared" si="24"/>
        <v>0</v>
      </c>
      <c r="B391" t="s">
        <v>1000</v>
      </c>
      <c r="C391">
        <f ca="1" t="shared" si="27"/>
        <v>0</v>
      </c>
      <c r="D391">
        <f t="shared" si="25"/>
        <v>0</v>
      </c>
      <c r="E391">
        <f t="shared" si="26"/>
        <v>2020</v>
      </c>
    </row>
    <row r="392" spans="1:5" ht="12.75">
      <c r="A392">
        <f t="shared" si="24"/>
        <v>0</v>
      </c>
      <c r="B392" t="s">
        <v>1001</v>
      </c>
      <c r="C392">
        <f ca="1" t="shared" si="27"/>
        <v>0</v>
      </c>
      <c r="D392">
        <f t="shared" si="25"/>
        <v>0</v>
      </c>
      <c r="E392">
        <f t="shared" si="26"/>
        <v>2020</v>
      </c>
    </row>
    <row r="393" spans="1:5" ht="12.75">
      <c r="A393">
        <f t="shared" si="24"/>
        <v>0</v>
      </c>
      <c r="B393" t="s">
        <v>1439</v>
      </c>
      <c r="C393">
        <f ca="1" t="shared" si="27"/>
        <v>0</v>
      </c>
      <c r="D393">
        <f t="shared" si="25"/>
        <v>0</v>
      </c>
      <c r="E393">
        <f t="shared" si="26"/>
        <v>2020</v>
      </c>
    </row>
    <row r="394" spans="1:5" ht="12.75">
      <c r="A394">
        <f t="shared" si="24"/>
        <v>0</v>
      </c>
      <c r="B394" t="s">
        <v>1484</v>
      </c>
      <c r="C394">
        <f ca="1" t="shared" si="27"/>
        <v>0</v>
      </c>
      <c r="D394">
        <f t="shared" si="25"/>
        <v>0</v>
      </c>
      <c r="E394">
        <f t="shared" si="26"/>
        <v>2020</v>
      </c>
    </row>
    <row r="395" spans="1:5" ht="12.75">
      <c r="A395">
        <f t="shared" si="24"/>
        <v>0</v>
      </c>
      <c r="B395" t="s">
        <v>339</v>
      </c>
      <c r="C395">
        <f ca="1" t="shared" si="27"/>
        <v>0</v>
      </c>
      <c r="D395">
        <f t="shared" si="25"/>
        <v>0</v>
      </c>
      <c r="E395">
        <f t="shared" si="26"/>
        <v>2020</v>
      </c>
    </row>
    <row r="396" spans="1:5" ht="12.75">
      <c r="A396">
        <f t="shared" si="24"/>
        <v>0</v>
      </c>
      <c r="B396" t="s">
        <v>489</v>
      </c>
      <c r="C396">
        <f ca="1" t="shared" si="27"/>
        <v>0</v>
      </c>
      <c r="D396">
        <f t="shared" si="25"/>
        <v>0</v>
      </c>
      <c r="E396">
        <f t="shared" si="26"/>
        <v>2020</v>
      </c>
    </row>
    <row r="397" spans="1:5" ht="12.75">
      <c r="A397">
        <f t="shared" si="24"/>
        <v>0</v>
      </c>
      <c r="B397" t="s">
        <v>490</v>
      </c>
      <c r="C397">
        <f ca="1" t="shared" si="27"/>
        <v>0</v>
      </c>
      <c r="D397">
        <f t="shared" si="25"/>
        <v>0</v>
      </c>
      <c r="E397">
        <f t="shared" si="26"/>
        <v>2020</v>
      </c>
    </row>
    <row r="398" spans="1:5" ht="12.75">
      <c r="A398">
        <f t="shared" si="24"/>
        <v>0</v>
      </c>
      <c r="B398" t="s">
        <v>491</v>
      </c>
      <c r="C398">
        <f ca="1" t="shared" si="27"/>
        <v>0</v>
      </c>
      <c r="D398">
        <f t="shared" si="25"/>
        <v>0</v>
      </c>
      <c r="E398">
        <f t="shared" si="26"/>
        <v>2020</v>
      </c>
    </row>
    <row r="399" spans="1:5" ht="12.75">
      <c r="A399">
        <f t="shared" si="24"/>
        <v>0</v>
      </c>
      <c r="B399" t="s">
        <v>492</v>
      </c>
      <c r="C399">
        <f ca="1" t="shared" si="27"/>
        <v>0</v>
      </c>
      <c r="D399">
        <f t="shared" si="25"/>
        <v>0</v>
      </c>
      <c r="E399">
        <f t="shared" si="26"/>
        <v>2020</v>
      </c>
    </row>
    <row r="400" spans="1:5" ht="12.75">
      <c r="A400">
        <f t="shared" si="24"/>
        <v>0</v>
      </c>
      <c r="B400" t="s">
        <v>343</v>
      </c>
      <c r="C400">
        <f ca="1" t="shared" si="27"/>
        <v>0</v>
      </c>
      <c r="D400">
        <f t="shared" si="25"/>
        <v>0</v>
      </c>
      <c r="E400">
        <f t="shared" si="26"/>
        <v>2020</v>
      </c>
    </row>
    <row r="401" spans="1:5" ht="12.75">
      <c r="A401">
        <f t="shared" si="24"/>
        <v>0</v>
      </c>
      <c r="B401" t="s">
        <v>344</v>
      </c>
      <c r="C401">
        <f ca="1" t="shared" si="27"/>
        <v>0</v>
      </c>
      <c r="D401">
        <f t="shared" si="25"/>
        <v>0</v>
      </c>
      <c r="E401">
        <f t="shared" si="26"/>
        <v>2020</v>
      </c>
    </row>
    <row r="402" spans="1:5" ht="12.75">
      <c r="A402">
        <f t="shared" si="24"/>
        <v>0</v>
      </c>
      <c r="B402" t="s">
        <v>505</v>
      </c>
      <c r="C402">
        <f ca="1" t="shared" si="27"/>
        <v>0</v>
      </c>
      <c r="D402">
        <f t="shared" si="25"/>
        <v>0</v>
      </c>
      <c r="E402">
        <f t="shared" si="26"/>
        <v>2020</v>
      </c>
    </row>
    <row r="403" spans="1:5" ht="12.75">
      <c r="A403">
        <f t="shared" si="24"/>
        <v>0</v>
      </c>
      <c r="B403" t="s">
        <v>345</v>
      </c>
      <c r="C403">
        <f ca="1" t="shared" si="27"/>
        <v>0</v>
      </c>
      <c r="D403">
        <f t="shared" si="25"/>
        <v>0</v>
      </c>
      <c r="E403">
        <f t="shared" si="26"/>
        <v>2020</v>
      </c>
    </row>
    <row r="404" spans="1:5" ht="12.75">
      <c r="A404">
        <f t="shared" si="24"/>
        <v>0</v>
      </c>
      <c r="B404" t="s">
        <v>346</v>
      </c>
      <c r="C404">
        <f ca="1" t="shared" si="27"/>
        <v>0</v>
      </c>
      <c r="D404">
        <f t="shared" si="25"/>
        <v>0</v>
      </c>
      <c r="E404">
        <f t="shared" si="26"/>
        <v>2020</v>
      </c>
    </row>
    <row r="405" spans="1:5" ht="12.75">
      <c r="A405">
        <f t="shared" si="24"/>
        <v>0</v>
      </c>
      <c r="B405" t="s">
        <v>348</v>
      </c>
      <c r="C405">
        <f ca="1" t="shared" si="27"/>
        <v>0</v>
      </c>
      <c r="D405">
        <f t="shared" si="25"/>
        <v>0</v>
      </c>
      <c r="E405">
        <f t="shared" si="26"/>
        <v>2020</v>
      </c>
    </row>
    <row r="406" spans="1:5" ht="12.75">
      <c r="A406">
        <f t="shared" si="24"/>
        <v>0</v>
      </c>
      <c r="B406" t="s">
        <v>350</v>
      </c>
      <c r="C406">
        <f ca="1" t="shared" si="27"/>
        <v>0</v>
      </c>
      <c r="D406">
        <f t="shared" si="25"/>
        <v>0</v>
      </c>
      <c r="E406">
        <f t="shared" si="26"/>
        <v>2020</v>
      </c>
    </row>
    <row r="407" spans="1:5" ht="12.75">
      <c r="A407">
        <f t="shared" si="24"/>
        <v>0</v>
      </c>
      <c r="B407" t="s">
        <v>493</v>
      </c>
      <c r="C407">
        <f ca="1" t="shared" si="27"/>
        <v>0</v>
      </c>
      <c r="D407">
        <f t="shared" si="25"/>
        <v>0</v>
      </c>
      <c r="E407">
        <f t="shared" si="26"/>
        <v>2020</v>
      </c>
    </row>
    <row r="408" spans="1:5" ht="12.75">
      <c r="A408">
        <f t="shared" si="24"/>
        <v>0</v>
      </c>
      <c r="B408" t="s">
        <v>1440</v>
      </c>
      <c r="C408">
        <f ca="1" t="shared" si="27"/>
        <v>0</v>
      </c>
      <c r="D408">
        <f t="shared" si="25"/>
        <v>0</v>
      </c>
      <c r="E408">
        <f t="shared" si="26"/>
        <v>2020</v>
      </c>
    </row>
    <row r="409" spans="1:5" ht="12.75">
      <c r="A409">
        <f t="shared" si="24"/>
        <v>0</v>
      </c>
      <c r="B409" t="s">
        <v>1610</v>
      </c>
      <c r="C409">
        <f ca="1" t="shared" si="27"/>
        <v>0</v>
      </c>
      <c r="D409">
        <f t="shared" si="25"/>
        <v>0</v>
      </c>
      <c r="E409">
        <f t="shared" si="26"/>
        <v>2020</v>
      </c>
    </row>
    <row r="410" spans="1:5" ht="12.75">
      <c r="A410">
        <f t="shared" si="24"/>
        <v>0</v>
      </c>
      <c r="B410" t="s">
        <v>1441</v>
      </c>
      <c r="C410">
        <f ca="1" t="shared" si="27"/>
        <v>0</v>
      </c>
      <c r="D410">
        <f t="shared" si="25"/>
        <v>0</v>
      </c>
      <c r="E410">
        <f t="shared" si="26"/>
        <v>2020</v>
      </c>
    </row>
    <row r="411" spans="1:5" ht="12.75">
      <c r="A411">
        <f t="shared" si="24"/>
        <v>0</v>
      </c>
      <c r="B411" t="s">
        <v>1442</v>
      </c>
      <c r="C411">
        <f ca="1" t="shared" si="27"/>
        <v>0</v>
      </c>
      <c r="D411">
        <f t="shared" si="25"/>
        <v>0</v>
      </c>
      <c r="E411">
        <f t="shared" si="26"/>
        <v>2020</v>
      </c>
    </row>
    <row r="412" spans="1:5" ht="12.75">
      <c r="A412">
        <f t="shared" si="24"/>
        <v>0</v>
      </c>
      <c r="B412" t="s">
        <v>1443</v>
      </c>
      <c r="C412">
        <f ca="1" t="shared" si="27"/>
        <v>0</v>
      </c>
      <c r="D412">
        <f t="shared" si="25"/>
        <v>0</v>
      </c>
      <c r="E412">
        <f t="shared" si="26"/>
        <v>2020</v>
      </c>
    </row>
    <row r="413" spans="1:5" ht="12.75">
      <c r="A413">
        <f t="shared" si="24"/>
        <v>0</v>
      </c>
      <c r="B413" t="s">
        <v>1444</v>
      </c>
      <c r="C413">
        <f ca="1" t="shared" si="27"/>
        <v>0</v>
      </c>
      <c r="D413">
        <f t="shared" si="25"/>
        <v>0</v>
      </c>
      <c r="E413">
        <f t="shared" si="26"/>
        <v>2020</v>
      </c>
    </row>
    <row r="414" spans="1:5" ht="12.75">
      <c r="A414">
        <f t="shared" si="24"/>
        <v>0</v>
      </c>
      <c r="B414" t="s">
        <v>1445</v>
      </c>
      <c r="C414">
        <f ca="1" t="shared" si="27"/>
        <v>0</v>
      </c>
      <c r="D414">
        <f t="shared" si="25"/>
        <v>0</v>
      </c>
      <c r="E414">
        <f t="shared" si="26"/>
        <v>2020</v>
      </c>
    </row>
    <row r="415" spans="1:5" ht="12.75">
      <c r="A415">
        <f t="shared" si="24"/>
        <v>0</v>
      </c>
      <c r="B415" t="s">
        <v>1486</v>
      </c>
      <c r="C415">
        <f ca="1" t="shared" si="27"/>
        <v>0</v>
      </c>
      <c r="D415">
        <f t="shared" si="25"/>
        <v>0</v>
      </c>
      <c r="E415">
        <f t="shared" si="26"/>
        <v>2020</v>
      </c>
    </row>
    <row r="416" spans="1:5" ht="12.75">
      <c r="A416">
        <f t="shared" si="24"/>
        <v>0</v>
      </c>
      <c r="B416" t="s">
        <v>351</v>
      </c>
      <c r="C416">
        <f ca="1" t="shared" si="27"/>
        <v>0</v>
      </c>
      <c r="D416">
        <f t="shared" si="25"/>
        <v>0</v>
      </c>
      <c r="E416">
        <f t="shared" si="26"/>
        <v>2020</v>
      </c>
    </row>
    <row r="417" spans="1:5" ht="12.75">
      <c r="A417">
        <f t="shared" si="24"/>
        <v>0</v>
      </c>
      <c r="B417" t="s">
        <v>353</v>
      </c>
      <c r="C417">
        <f ca="1" t="shared" si="27"/>
        <v>0</v>
      </c>
      <c r="D417">
        <f t="shared" si="25"/>
        <v>0</v>
      </c>
      <c r="E417">
        <f t="shared" si="26"/>
        <v>2020</v>
      </c>
    </row>
    <row r="418" spans="1:5" ht="12.75">
      <c r="A418">
        <f t="shared" si="24"/>
        <v>0</v>
      </c>
      <c r="B418" t="s">
        <v>354</v>
      </c>
      <c r="C418">
        <f ca="1" t="shared" si="27"/>
        <v>0</v>
      </c>
      <c r="D418">
        <f t="shared" si="25"/>
        <v>0</v>
      </c>
      <c r="E418">
        <f t="shared" si="26"/>
        <v>2020</v>
      </c>
    </row>
    <row r="419" spans="1:5" ht="12.75">
      <c r="A419">
        <f t="shared" si="24"/>
        <v>0</v>
      </c>
      <c r="B419" t="s">
        <v>355</v>
      </c>
      <c r="C419">
        <f ca="1" t="shared" si="27"/>
        <v>0</v>
      </c>
      <c r="D419">
        <f t="shared" si="25"/>
        <v>0</v>
      </c>
      <c r="E419">
        <f t="shared" si="26"/>
        <v>2020</v>
      </c>
    </row>
    <row r="420" spans="1:5" ht="12.75">
      <c r="A420">
        <f t="shared" si="24"/>
        <v>0</v>
      </c>
      <c r="B420" t="s">
        <v>356</v>
      </c>
      <c r="C420">
        <f ca="1" t="shared" si="27"/>
        <v>0</v>
      </c>
      <c r="D420">
        <f t="shared" si="25"/>
        <v>0</v>
      </c>
      <c r="E420">
        <f t="shared" si="26"/>
        <v>2020</v>
      </c>
    </row>
    <row r="421" spans="1:5" ht="12.75">
      <c r="A421">
        <f t="shared" si="24"/>
        <v>0</v>
      </c>
      <c r="B421" t="s">
        <v>357</v>
      </c>
      <c r="C421">
        <f ca="1" t="shared" si="27"/>
        <v>0</v>
      </c>
      <c r="D421">
        <f t="shared" si="25"/>
        <v>0</v>
      </c>
      <c r="E421">
        <f t="shared" si="26"/>
        <v>2020</v>
      </c>
    </row>
    <row r="422" spans="1:5" ht="12.75">
      <c r="A422">
        <f t="shared" si="24"/>
        <v>0</v>
      </c>
      <c r="B422" t="s">
        <v>358</v>
      </c>
      <c r="C422">
        <f ca="1" t="shared" si="27"/>
        <v>0</v>
      </c>
      <c r="D422">
        <f t="shared" si="25"/>
        <v>0</v>
      </c>
      <c r="E422">
        <f t="shared" si="26"/>
        <v>2020</v>
      </c>
    </row>
    <row r="423" spans="1:5" ht="12.75">
      <c r="A423">
        <f t="shared" si="24"/>
        <v>0</v>
      </c>
      <c r="B423" t="s">
        <v>359</v>
      </c>
      <c r="C423">
        <f ca="1" t="shared" si="27"/>
        <v>0</v>
      </c>
      <c r="D423">
        <f t="shared" si="25"/>
        <v>0</v>
      </c>
      <c r="E423">
        <f t="shared" si="26"/>
        <v>2020</v>
      </c>
    </row>
    <row r="424" spans="1:5" ht="12.75">
      <c r="A424">
        <f t="shared" si="24"/>
        <v>0</v>
      </c>
      <c r="B424" t="s">
        <v>1446</v>
      </c>
      <c r="C424">
        <f ca="1" t="shared" si="27"/>
        <v>0</v>
      </c>
      <c r="D424">
        <f t="shared" si="25"/>
        <v>0</v>
      </c>
      <c r="E424">
        <f t="shared" si="26"/>
        <v>2020</v>
      </c>
    </row>
    <row r="425" spans="1:5" ht="12.75">
      <c r="A425">
        <f t="shared" si="24"/>
        <v>0</v>
      </c>
      <c r="B425" t="s">
        <v>506</v>
      </c>
      <c r="C425">
        <f ca="1" t="shared" si="27"/>
        <v>0</v>
      </c>
      <c r="D425">
        <f t="shared" si="25"/>
        <v>0</v>
      </c>
      <c r="E425">
        <f t="shared" si="26"/>
        <v>2020</v>
      </c>
    </row>
    <row r="426" spans="1:5" ht="12.75">
      <c r="A426">
        <f t="shared" si="24"/>
        <v>0</v>
      </c>
      <c r="B426" t="s">
        <v>360</v>
      </c>
      <c r="C426">
        <f ca="1" t="shared" si="27"/>
        <v>0</v>
      </c>
      <c r="D426">
        <f t="shared" si="25"/>
        <v>0</v>
      </c>
      <c r="E426">
        <f t="shared" si="26"/>
        <v>2020</v>
      </c>
    </row>
    <row r="427" spans="1:5" ht="12.75">
      <c r="A427">
        <f t="shared" si="24"/>
        <v>0</v>
      </c>
      <c r="B427" t="s">
        <v>361</v>
      </c>
      <c r="C427">
        <f ca="1" t="shared" si="27"/>
        <v>0</v>
      </c>
      <c r="D427">
        <f t="shared" si="25"/>
        <v>0</v>
      </c>
      <c r="E427">
        <f t="shared" si="26"/>
        <v>2020</v>
      </c>
    </row>
    <row r="428" spans="1:5" ht="12.75">
      <c r="A428">
        <f t="shared" si="24"/>
        <v>0</v>
      </c>
      <c r="B428" t="s">
        <v>362</v>
      </c>
      <c r="C428">
        <f ca="1" t="shared" si="27"/>
        <v>0</v>
      </c>
      <c r="D428">
        <f t="shared" si="25"/>
        <v>0</v>
      </c>
      <c r="E428">
        <f t="shared" si="26"/>
        <v>2020</v>
      </c>
    </row>
    <row r="429" spans="1:5" ht="12.75">
      <c r="A429">
        <f t="shared" si="24"/>
        <v>0</v>
      </c>
      <c r="B429" t="s">
        <v>363</v>
      </c>
      <c r="C429">
        <f ca="1" t="shared" si="27"/>
        <v>0</v>
      </c>
      <c r="D429">
        <f t="shared" si="25"/>
        <v>0</v>
      </c>
      <c r="E429">
        <f t="shared" si="26"/>
        <v>2020</v>
      </c>
    </row>
    <row r="430" spans="1:5" ht="12.75">
      <c r="A430">
        <f t="shared" si="24"/>
        <v>0</v>
      </c>
      <c r="B430" t="s">
        <v>494</v>
      </c>
      <c r="C430">
        <f ca="1" t="shared" si="27"/>
        <v>0</v>
      </c>
      <c r="D430">
        <f t="shared" si="25"/>
        <v>0</v>
      </c>
      <c r="E430">
        <f t="shared" si="26"/>
        <v>2020</v>
      </c>
    </row>
    <row r="431" spans="1:5" ht="12.75">
      <c r="A431">
        <f t="shared" si="24"/>
        <v>0</v>
      </c>
      <c r="B431" t="s">
        <v>1447</v>
      </c>
      <c r="C431">
        <f ca="1" t="shared" si="27"/>
        <v>0</v>
      </c>
      <c r="D431">
        <f t="shared" si="25"/>
        <v>0</v>
      </c>
      <c r="E431">
        <f t="shared" si="26"/>
        <v>2020</v>
      </c>
    </row>
    <row r="432" spans="1:5" ht="12.75">
      <c r="A432">
        <f t="shared" si="24"/>
        <v>0</v>
      </c>
      <c r="B432" t="s">
        <v>1448</v>
      </c>
      <c r="C432">
        <f ca="1" t="shared" si="27"/>
        <v>0</v>
      </c>
      <c r="D432">
        <f t="shared" si="25"/>
        <v>0</v>
      </c>
      <c r="E432">
        <f t="shared" si="26"/>
        <v>2020</v>
      </c>
    </row>
    <row r="433" spans="1:5" ht="12.75">
      <c r="A433">
        <f t="shared" si="24"/>
        <v>0</v>
      </c>
      <c r="B433" t="s">
        <v>1611</v>
      </c>
      <c r="C433">
        <f ca="1" t="shared" si="27"/>
        <v>0</v>
      </c>
      <c r="D433">
        <f t="shared" si="25"/>
        <v>0</v>
      </c>
      <c r="E433">
        <f t="shared" si="26"/>
        <v>2020</v>
      </c>
    </row>
    <row r="434" spans="1:5" ht="12.75">
      <c r="A434">
        <f t="shared" si="24"/>
        <v>0</v>
      </c>
      <c r="B434" t="s">
        <v>1449</v>
      </c>
      <c r="C434">
        <f ca="1" t="shared" si="27"/>
        <v>0</v>
      </c>
      <c r="D434">
        <f t="shared" si="25"/>
        <v>0</v>
      </c>
      <c r="E434">
        <f t="shared" si="26"/>
        <v>2020</v>
      </c>
    </row>
    <row r="435" spans="1:5" ht="12.75">
      <c r="A435">
        <f t="shared" si="24"/>
        <v>0</v>
      </c>
      <c r="B435" t="s">
        <v>1002</v>
      </c>
      <c r="C435">
        <f ca="1" t="shared" si="27"/>
        <v>0</v>
      </c>
      <c r="D435">
        <f t="shared" si="25"/>
        <v>0</v>
      </c>
      <c r="E435">
        <f t="shared" si="26"/>
        <v>2020</v>
      </c>
    </row>
    <row r="436" spans="1:5" ht="12.75">
      <c r="A436">
        <f t="shared" si="24"/>
        <v>0</v>
      </c>
      <c r="B436" t="s">
        <v>1003</v>
      </c>
      <c r="C436">
        <f ca="1" t="shared" si="27"/>
        <v>0</v>
      </c>
      <c r="D436">
        <f t="shared" si="25"/>
        <v>0</v>
      </c>
      <c r="E436">
        <f t="shared" si="26"/>
        <v>2020</v>
      </c>
    </row>
    <row r="437" spans="1:5" ht="12.75">
      <c r="A437">
        <f t="shared" si="24"/>
        <v>0</v>
      </c>
      <c r="B437" t="s">
        <v>1450</v>
      </c>
      <c r="C437">
        <f ca="1" t="shared" si="27"/>
        <v>0</v>
      </c>
      <c r="D437">
        <f t="shared" si="25"/>
        <v>0</v>
      </c>
      <c r="E437">
        <f t="shared" si="26"/>
        <v>2020</v>
      </c>
    </row>
    <row r="438" spans="1:5" ht="12.75">
      <c r="A438">
        <f t="shared" si="24"/>
        <v>0</v>
      </c>
      <c r="B438" t="s">
        <v>495</v>
      </c>
      <c r="C438">
        <f ca="1" t="shared" si="27"/>
        <v>0</v>
      </c>
      <c r="D438">
        <f t="shared" si="25"/>
        <v>0</v>
      </c>
      <c r="E438">
        <f t="shared" si="26"/>
        <v>2020</v>
      </c>
    </row>
    <row r="439" spans="1:5" ht="12.75">
      <c r="A439">
        <f t="shared" si="24"/>
        <v>0</v>
      </c>
      <c r="B439" t="s">
        <v>496</v>
      </c>
      <c r="C439">
        <f ca="1" t="shared" si="27"/>
        <v>0</v>
      </c>
      <c r="D439">
        <f t="shared" si="25"/>
        <v>0</v>
      </c>
      <c r="E439">
        <f t="shared" si="26"/>
        <v>2020</v>
      </c>
    </row>
    <row r="440" spans="1:5" ht="12.75">
      <c r="A440">
        <f t="shared" si="24"/>
        <v>0</v>
      </c>
      <c r="B440" t="s">
        <v>497</v>
      </c>
      <c r="C440">
        <f ca="1" t="shared" si="27"/>
        <v>0</v>
      </c>
      <c r="D440">
        <f t="shared" si="25"/>
        <v>0</v>
      </c>
      <c r="E440">
        <f t="shared" si="26"/>
        <v>2020</v>
      </c>
    </row>
    <row r="441" spans="1:5" ht="12.75">
      <c r="A441">
        <f t="shared" si="24"/>
        <v>0</v>
      </c>
      <c r="B441" t="s">
        <v>498</v>
      </c>
      <c r="C441">
        <f ca="1" t="shared" si="27"/>
        <v>0</v>
      </c>
      <c r="D441">
        <f t="shared" si="25"/>
        <v>0</v>
      </c>
      <c r="E441">
        <f t="shared" si="26"/>
        <v>2020</v>
      </c>
    </row>
    <row r="442" spans="1:5" ht="12.75">
      <c r="A442">
        <f t="shared" si="24"/>
        <v>0</v>
      </c>
      <c r="B442" t="s">
        <v>364</v>
      </c>
      <c r="C442">
        <f ca="1" t="shared" si="27"/>
        <v>0</v>
      </c>
      <c r="D442">
        <f t="shared" si="25"/>
        <v>0</v>
      </c>
      <c r="E442">
        <f t="shared" si="26"/>
        <v>2020</v>
      </c>
    </row>
    <row r="443" spans="1:5" ht="12.75">
      <c r="A443">
        <f t="shared" si="24"/>
        <v>0</v>
      </c>
      <c r="B443" t="s">
        <v>365</v>
      </c>
      <c r="C443">
        <f ca="1" t="shared" si="27"/>
        <v>0</v>
      </c>
      <c r="D443">
        <f t="shared" si="25"/>
        <v>0</v>
      </c>
      <c r="E443">
        <f t="shared" si="26"/>
        <v>2020</v>
      </c>
    </row>
    <row r="444" spans="1:5" ht="12.75">
      <c r="A444">
        <f t="shared" si="24"/>
        <v>0</v>
      </c>
      <c r="B444" t="s">
        <v>1451</v>
      </c>
      <c r="C444">
        <f ca="1" t="shared" si="27"/>
        <v>0</v>
      </c>
      <c r="D444">
        <f t="shared" si="25"/>
        <v>0</v>
      </c>
      <c r="E444">
        <f t="shared" si="26"/>
        <v>2020</v>
      </c>
    </row>
    <row r="445" spans="1:5" ht="12.75">
      <c r="A445">
        <f t="shared" si="24"/>
        <v>0</v>
      </c>
      <c r="B445" t="s">
        <v>507</v>
      </c>
      <c r="C445">
        <f ca="1" t="shared" si="27"/>
        <v>0</v>
      </c>
      <c r="D445">
        <f t="shared" si="25"/>
        <v>0</v>
      </c>
      <c r="E445">
        <f t="shared" si="26"/>
        <v>2020</v>
      </c>
    </row>
    <row r="446" spans="1:5" ht="12.75">
      <c r="A446">
        <f t="shared" si="24"/>
        <v>0</v>
      </c>
      <c r="B446" t="s">
        <v>366</v>
      </c>
      <c r="C446">
        <f ca="1" t="shared" si="27"/>
        <v>0</v>
      </c>
      <c r="D446">
        <f t="shared" si="25"/>
        <v>0</v>
      </c>
      <c r="E446">
        <f t="shared" si="26"/>
        <v>2020</v>
      </c>
    </row>
    <row r="447" spans="1:5" ht="12.75">
      <c r="A447">
        <f t="shared" si="24"/>
        <v>0</v>
      </c>
      <c r="B447" t="s">
        <v>367</v>
      </c>
      <c r="C447">
        <f ca="1" t="shared" si="27"/>
        <v>0</v>
      </c>
      <c r="D447">
        <f t="shared" si="25"/>
        <v>0</v>
      </c>
      <c r="E447">
        <f t="shared" si="26"/>
        <v>2020</v>
      </c>
    </row>
    <row r="448" spans="1:5" ht="12.75">
      <c r="A448">
        <f t="shared" si="24"/>
        <v>0</v>
      </c>
      <c r="B448" t="s">
        <v>368</v>
      </c>
      <c r="C448">
        <f ca="1" t="shared" si="27"/>
        <v>0</v>
      </c>
      <c r="D448">
        <f t="shared" si="25"/>
        <v>0</v>
      </c>
      <c r="E448">
        <f t="shared" si="26"/>
        <v>2020</v>
      </c>
    </row>
    <row r="449" spans="1:5" ht="12.75">
      <c r="A449">
        <f aca="true" t="shared" si="28" ref="A449:A515">clues</f>
        <v>0</v>
      </c>
      <c r="B449" t="s">
        <v>369</v>
      </c>
      <c r="C449">
        <f ca="1" t="shared" si="27"/>
        <v>0</v>
      </c>
      <c r="D449">
        <f aca="true" t="shared" si="29" ref="D449:D515">mes</f>
        <v>0</v>
      </c>
      <c r="E449">
        <f aca="true" t="shared" si="30" ref="E449:E515">anno</f>
        <v>2020</v>
      </c>
    </row>
    <row r="450" spans="1:5" ht="12.75">
      <c r="A450">
        <f t="shared" si="28"/>
        <v>0</v>
      </c>
      <c r="B450" t="s">
        <v>499</v>
      </c>
      <c r="C450">
        <f ca="1" t="shared" si="27"/>
        <v>0</v>
      </c>
      <c r="D450">
        <f t="shared" si="29"/>
        <v>0</v>
      </c>
      <c r="E450">
        <f t="shared" si="30"/>
        <v>2020</v>
      </c>
    </row>
    <row r="451" spans="1:5" ht="12.75">
      <c r="A451">
        <f t="shared" si="28"/>
        <v>0</v>
      </c>
      <c r="B451" t="s">
        <v>1452</v>
      </c>
      <c r="C451">
        <f ca="1" t="shared" si="31" ref="C451:C517">INDIRECT(B451)</f>
        <v>0</v>
      </c>
      <c r="D451">
        <f t="shared" si="29"/>
        <v>0</v>
      </c>
      <c r="E451">
        <f t="shared" si="30"/>
        <v>2020</v>
      </c>
    </row>
    <row r="452" spans="1:5" ht="12.75">
      <c r="A452">
        <f t="shared" si="28"/>
        <v>0</v>
      </c>
      <c r="B452" t="s">
        <v>1453</v>
      </c>
      <c r="C452">
        <f ca="1" t="shared" si="31"/>
        <v>0</v>
      </c>
      <c r="D452">
        <f t="shared" si="29"/>
        <v>0</v>
      </c>
      <c r="E452">
        <f t="shared" si="30"/>
        <v>2020</v>
      </c>
    </row>
    <row r="453" spans="1:5" ht="12.75">
      <c r="A453">
        <f t="shared" si="28"/>
        <v>0</v>
      </c>
      <c r="B453" t="s">
        <v>1454</v>
      </c>
      <c r="C453">
        <f ca="1" t="shared" si="31"/>
        <v>0</v>
      </c>
      <c r="D453">
        <f t="shared" si="29"/>
        <v>0</v>
      </c>
      <c r="E453">
        <f t="shared" si="30"/>
        <v>2020</v>
      </c>
    </row>
    <row r="454" spans="1:5" ht="12.75">
      <c r="A454">
        <f t="shared" si="28"/>
        <v>0</v>
      </c>
      <c r="B454" t="s">
        <v>1612</v>
      </c>
      <c r="C454">
        <f ca="1" t="shared" si="31"/>
        <v>0</v>
      </c>
      <c r="D454">
        <f t="shared" si="29"/>
        <v>0</v>
      </c>
      <c r="E454">
        <f t="shared" si="30"/>
        <v>2020</v>
      </c>
    </row>
    <row r="455" spans="1:5" ht="12.75">
      <c r="A455">
        <f t="shared" si="28"/>
        <v>0</v>
      </c>
      <c r="B455" t="s">
        <v>1455</v>
      </c>
      <c r="C455">
        <f ca="1" t="shared" si="31"/>
        <v>0</v>
      </c>
      <c r="D455">
        <f t="shared" si="29"/>
        <v>0</v>
      </c>
      <c r="E455">
        <f t="shared" si="30"/>
        <v>2020</v>
      </c>
    </row>
    <row r="456" spans="1:5" ht="12.75">
      <c r="A456">
        <f t="shared" si="28"/>
        <v>0</v>
      </c>
      <c r="B456" t="s">
        <v>1456</v>
      </c>
      <c r="C456">
        <f ca="1" t="shared" si="31"/>
        <v>0</v>
      </c>
      <c r="D456">
        <f t="shared" si="29"/>
        <v>0</v>
      </c>
      <c r="E456">
        <f t="shared" si="30"/>
        <v>2020</v>
      </c>
    </row>
    <row r="457" spans="1:5" ht="12.75">
      <c r="A457">
        <f t="shared" si="28"/>
        <v>0</v>
      </c>
      <c r="B457" t="s">
        <v>1457</v>
      </c>
      <c r="C457">
        <f ca="1" t="shared" si="31"/>
        <v>0</v>
      </c>
      <c r="D457">
        <f t="shared" si="29"/>
        <v>0</v>
      </c>
      <c r="E457">
        <f t="shared" si="30"/>
        <v>2020</v>
      </c>
    </row>
    <row r="458" spans="1:5" ht="12.75">
      <c r="A458">
        <f t="shared" si="28"/>
        <v>0</v>
      </c>
      <c r="B458" t="s">
        <v>370</v>
      </c>
      <c r="C458">
        <f ca="1" t="shared" si="31"/>
        <v>0</v>
      </c>
      <c r="D458">
        <f t="shared" si="29"/>
        <v>0</v>
      </c>
      <c r="E458">
        <f t="shared" si="30"/>
        <v>2020</v>
      </c>
    </row>
    <row r="459" spans="1:5" ht="12.75">
      <c r="A459">
        <f t="shared" si="28"/>
        <v>0</v>
      </c>
      <c r="B459" t="s">
        <v>372</v>
      </c>
      <c r="C459">
        <f ca="1" t="shared" si="31"/>
        <v>0</v>
      </c>
      <c r="D459">
        <f t="shared" si="29"/>
        <v>0</v>
      </c>
      <c r="E459">
        <f t="shared" si="30"/>
        <v>2020</v>
      </c>
    </row>
    <row r="460" spans="1:5" ht="12.75">
      <c r="A460">
        <f t="shared" si="28"/>
        <v>0</v>
      </c>
      <c r="B460" t="s">
        <v>1483</v>
      </c>
      <c r="C460">
        <f ca="1" t="shared" si="31"/>
        <v>0</v>
      </c>
      <c r="D460">
        <f t="shared" si="29"/>
        <v>0</v>
      </c>
      <c r="E460">
        <f t="shared" si="30"/>
        <v>2020</v>
      </c>
    </row>
    <row r="461" spans="1:5" ht="12.75">
      <c r="A461">
        <f t="shared" si="28"/>
        <v>0</v>
      </c>
      <c r="B461" s="476" t="s">
        <v>3259</v>
      </c>
      <c r="C461">
        <f ca="1">INDIRECT(B461)</f>
        <v>0</v>
      </c>
      <c r="D461">
        <f t="shared" si="29"/>
        <v>0</v>
      </c>
      <c r="E461">
        <f t="shared" si="30"/>
        <v>2020</v>
      </c>
    </row>
    <row r="462" spans="1:5" ht="12.75">
      <c r="A462">
        <f t="shared" si="28"/>
        <v>0</v>
      </c>
      <c r="B462" s="476" t="s">
        <v>3260</v>
      </c>
      <c r="C462">
        <f ca="1">INDIRECT(B462)</f>
        <v>0</v>
      </c>
      <c r="D462">
        <f t="shared" si="29"/>
        <v>0</v>
      </c>
      <c r="E462">
        <f t="shared" si="30"/>
        <v>2020</v>
      </c>
    </row>
    <row r="463" spans="1:5" ht="12.75">
      <c r="A463">
        <f t="shared" si="28"/>
        <v>0</v>
      </c>
      <c r="B463" s="476" t="s">
        <v>3261</v>
      </c>
      <c r="C463">
        <f ca="1">INDIRECT(B463)</f>
        <v>0</v>
      </c>
      <c r="D463">
        <f t="shared" si="29"/>
        <v>0</v>
      </c>
      <c r="E463">
        <f t="shared" si="30"/>
        <v>2020</v>
      </c>
    </row>
    <row r="464" spans="1:5" ht="12.75">
      <c r="A464">
        <f t="shared" si="28"/>
        <v>0</v>
      </c>
      <c r="B464" t="s">
        <v>1020</v>
      </c>
      <c r="C464">
        <f ca="1" t="shared" si="31"/>
        <v>0</v>
      </c>
      <c r="D464">
        <f t="shared" si="29"/>
        <v>0</v>
      </c>
      <c r="E464">
        <f t="shared" si="30"/>
        <v>2020</v>
      </c>
    </row>
    <row r="465" spans="1:5" ht="12.75">
      <c r="A465">
        <f t="shared" si="28"/>
        <v>0</v>
      </c>
      <c r="B465" t="s">
        <v>1021</v>
      </c>
      <c r="C465">
        <f ca="1" t="shared" si="31"/>
        <v>0</v>
      </c>
      <c r="D465">
        <f t="shared" si="29"/>
        <v>0</v>
      </c>
      <c r="E465">
        <f t="shared" si="30"/>
        <v>2020</v>
      </c>
    </row>
    <row r="466" spans="1:5" ht="12.75">
      <c r="A466">
        <f t="shared" si="28"/>
        <v>0</v>
      </c>
      <c r="B466" t="s">
        <v>525</v>
      </c>
      <c r="C466">
        <f ca="1" t="shared" si="31"/>
        <v>0</v>
      </c>
      <c r="D466">
        <f t="shared" si="29"/>
        <v>0</v>
      </c>
      <c r="E466">
        <f t="shared" si="30"/>
        <v>2020</v>
      </c>
    </row>
    <row r="467" spans="1:5" ht="12.75">
      <c r="A467">
        <f t="shared" si="28"/>
        <v>0</v>
      </c>
      <c r="B467" t="s">
        <v>527</v>
      </c>
      <c r="C467">
        <f ca="1" t="shared" si="31"/>
        <v>0</v>
      </c>
      <c r="D467">
        <f t="shared" si="29"/>
        <v>0</v>
      </c>
      <c r="E467">
        <f t="shared" si="30"/>
        <v>2020</v>
      </c>
    </row>
    <row r="468" spans="1:5" ht="12.75">
      <c r="A468">
        <f t="shared" si="28"/>
        <v>0</v>
      </c>
      <c r="B468" t="s">
        <v>1022</v>
      </c>
      <c r="C468">
        <f ca="1" t="shared" si="31"/>
        <v>0</v>
      </c>
      <c r="D468">
        <f t="shared" si="29"/>
        <v>0</v>
      </c>
      <c r="E468">
        <f t="shared" si="30"/>
        <v>2020</v>
      </c>
    </row>
    <row r="469" spans="1:5" ht="12.75">
      <c r="A469">
        <f t="shared" si="28"/>
        <v>0</v>
      </c>
      <c r="B469" t="s">
        <v>1023</v>
      </c>
      <c r="C469">
        <f ca="1" t="shared" si="31"/>
        <v>0</v>
      </c>
      <c r="D469">
        <f t="shared" si="29"/>
        <v>0</v>
      </c>
      <c r="E469">
        <f t="shared" si="30"/>
        <v>2020</v>
      </c>
    </row>
    <row r="470" spans="1:5" ht="12.75">
      <c r="A470">
        <f t="shared" si="28"/>
        <v>0</v>
      </c>
      <c r="B470" t="s">
        <v>529</v>
      </c>
      <c r="C470">
        <f ca="1" t="shared" si="31"/>
        <v>0</v>
      </c>
      <c r="D470">
        <f t="shared" si="29"/>
        <v>0</v>
      </c>
      <c r="E470">
        <f t="shared" si="30"/>
        <v>2020</v>
      </c>
    </row>
    <row r="471" spans="1:5" ht="12.75">
      <c r="A471">
        <f t="shared" si="28"/>
        <v>0</v>
      </c>
      <c r="B471" t="s">
        <v>530</v>
      </c>
      <c r="C471">
        <f ca="1" t="shared" si="31"/>
        <v>0</v>
      </c>
      <c r="D471">
        <f t="shared" si="29"/>
        <v>0</v>
      </c>
      <c r="E471">
        <f t="shared" si="30"/>
        <v>2020</v>
      </c>
    </row>
    <row r="472" spans="1:5" ht="12.75">
      <c r="A472">
        <f t="shared" si="28"/>
        <v>0</v>
      </c>
      <c r="B472" t="s">
        <v>1024</v>
      </c>
      <c r="C472">
        <f ca="1" t="shared" si="31"/>
        <v>0</v>
      </c>
      <c r="D472">
        <f t="shared" si="29"/>
        <v>0</v>
      </c>
      <c r="E472">
        <f t="shared" si="30"/>
        <v>2020</v>
      </c>
    </row>
    <row r="473" spans="1:5" ht="12.75">
      <c r="A473">
        <f t="shared" si="28"/>
        <v>0</v>
      </c>
      <c r="B473" t="s">
        <v>1025</v>
      </c>
      <c r="C473">
        <f ca="1" t="shared" si="31"/>
        <v>0</v>
      </c>
      <c r="D473">
        <f t="shared" si="29"/>
        <v>0</v>
      </c>
      <c r="E473">
        <f t="shared" si="30"/>
        <v>2020</v>
      </c>
    </row>
    <row r="474" spans="1:5" ht="12.75">
      <c r="A474">
        <f t="shared" si="28"/>
        <v>0</v>
      </c>
      <c r="B474" t="s">
        <v>532</v>
      </c>
      <c r="C474">
        <f ca="1" t="shared" si="31"/>
        <v>0</v>
      </c>
      <c r="D474">
        <f t="shared" si="29"/>
        <v>0</v>
      </c>
      <c r="E474">
        <f t="shared" si="30"/>
        <v>2020</v>
      </c>
    </row>
    <row r="475" spans="1:5" ht="12.75">
      <c r="A475">
        <f t="shared" si="28"/>
        <v>0</v>
      </c>
      <c r="B475" t="s">
        <v>533</v>
      </c>
      <c r="C475">
        <f ca="1" t="shared" si="31"/>
        <v>0</v>
      </c>
      <c r="D475">
        <f t="shared" si="29"/>
        <v>0</v>
      </c>
      <c r="E475">
        <f t="shared" si="30"/>
        <v>2020</v>
      </c>
    </row>
    <row r="476" spans="1:5" ht="12.75">
      <c r="A476">
        <f t="shared" si="28"/>
        <v>0</v>
      </c>
      <c r="B476" t="s">
        <v>1026</v>
      </c>
      <c r="C476">
        <f ca="1" t="shared" si="31"/>
        <v>0</v>
      </c>
      <c r="D476">
        <f t="shared" si="29"/>
        <v>0</v>
      </c>
      <c r="E476">
        <f t="shared" si="30"/>
        <v>2020</v>
      </c>
    </row>
    <row r="477" spans="1:5" ht="12.75">
      <c r="A477">
        <f t="shared" si="28"/>
        <v>0</v>
      </c>
      <c r="B477" t="s">
        <v>1027</v>
      </c>
      <c r="C477">
        <f ca="1" t="shared" si="31"/>
        <v>0</v>
      </c>
      <c r="D477">
        <f t="shared" si="29"/>
        <v>0</v>
      </c>
      <c r="E477">
        <f t="shared" si="30"/>
        <v>2020</v>
      </c>
    </row>
    <row r="478" spans="1:5" ht="12.75">
      <c r="A478">
        <f t="shared" si="28"/>
        <v>0</v>
      </c>
      <c r="B478" t="s">
        <v>535</v>
      </c>
      <c r="C478">
        <f ca="1" t="shared" si="31"/>
        <v>0</v>
      </c>
      <c r="D478">
        <f t="shared" si="29"/>
        <v>0</v>
      </c>
      <c r="E478">
        <f t="shared" si="30"/>
        <v>2020</v>
      </c>
    </row>
    <row r="479" spans="1:5" ht="12.75">
      <c r="A479">
        <f t="shared" si="28"/>
        <v>0</v>
      </c>
      <c r="B479" t="s">
        <v>536</v>
      </c>
      <c r="C479">
        <f ca="1" t="shared" si="31"/>
        <v>0</v>
      </c>
      <c r="D479">
        <f t="shared" si="29"/>
        <v>0</v>
      </c>
      <c r="E479">
        <f t="shared" si="30"/>
        <v>2020</v>
      </c>
    </row>
    <row r="480" spans="1:5" ht="12.75">
      <c r="A480">
        <f t="shared" si="28"/>
        <v>0</v>
      </c>
      <c r="B480" t="s">
        <v>538</v>
      </c>
      <c r="C480">
        <f ca="1" t="shared" si="31"/>
        <v>0</v>
      </c>
      <c r="D480">
        <f t="shared" si="29"/>
        <v>0</v>
      </c>
      <c r="E480">
        <f t="shared" si="30"/>
        <v>2020</v>
      </c>
    </row>
    <row r="481" spans="1:5" ht="12.75">
      <c r="A481">
        <f t="shared" si="28"/>
        <v>0</v>
      </c>
      <c r="B481" t="s">
        <v>540</v>
      </c>
      <c r="C481">
        <f ca="1" t="shared" si="31"/>
        <v>0</v>
      </c>
      <c r="D481">
        <f t="shared" si="29"/>
        <v>0</v>
      </c>
      <c r="E481">
        <f t="shared" si="30"/>
        <v>2020</v>
      </c>
    </row>
    <row r="482" spans="1:5" ht="12.75">
      <c r="A482">
        <f t="shared" si="28"/>
        <v>0</v>
      </c>
      <c r="B482" t="s">
        <v>1028</v>
      </c>
      <c r="C482">
        <f ca="1" t="shared" si="31"/>
        <v>0</v>
      </c>
      <c r="D482">
        <f t="shared" si="29"/>
        <v>0</v>
      </c>
      <c r="E482">
        <f t="shared" si="30"/>
        <v>2020</v>
      </c>
    </row>
    <row r="483" spans="1:5" ht="12.75">
      <c r="A483">
        <f t="shared" si="28"/>
        <v>0</v>
      </c>
      <c r="B483" t="s">
        <v>543</v>
      </c>
      <c r="C483">
        <f ca="1" t="shared" si="31"/>
        <v>0</v>
      </c>
      <c r="D483">
        <f t="shared" si="29"/>
        <v>0</v>
      </c>
      <c r="E483">
        <f t="shared" si="30"/>
        <v>2020</v>
      </c>
    </row>
    <row r="484" spans="1:5" ht="12.75">
      <c r="A484">
        <f t="shared" si="28"/>
        <v>0</v>
      </c>
      <c r="B484" t="s">
        <v>546</v>
      </c>
      <c r="C484">
        <f ca="1" t="shared" si="31"/>
        <v>0</v>
      </c>
      <c r="D484">
        <f t="shared" si="29"/>
        <v>0</v>
      </c>
      <c r="E484">
        <f t="shared" si="30"/>
        <v>2020</v>
      </c>
    </row>
    <row r="485" spans="1:5" ht="12.75">
      <c r="A485">
        <f t="shared" si="28"/>
        <v>0</v>
      </c>
      <c r="B485" t="s">
        <v>549</v>
      </c>
      <c r="C485">
        <f ca="1" t="shared" si="31"/>
        <v>0</v>
      </c>
      <c r="D485">
        <f t="shared" si="29"/>
        <v>0</v>
      </c>
      <c r="E485">
        <f t="shared" si="30"/>
        <v>2020</v>
      </c>
    </row>
    <row r="486" spans="1:5" ht="12.75">
      <c r="A486">
        <f t="shared" si="28"/>
        <v>0</v>
      </c>
      <c r="B486" t="s">
        <v>1891</v>
      </c>
      <c r="C486">
        <f ca="1" t="shared" si="31"/>
        <v>0</v>
      </c>
      <c r="D486">
        <f t="shared" si="29"/>
        <v>0</v>
      </c>
      <c r="E486">
        <f t="shared" si="30"/>
        <v>2020</v>
      </c>
    </row>
    <row r="487" spans="1:5" ht="12.75">
      <c r="A487">
        <f t="shared" si="28"/>
        <v>0</v>
      </c>
      <c r="B487" t="s">
        <v>1892</v>
      </c>
      <c r="C487">
        <f ca="1" t="shared" si="31"/>
        <v>0</v>
      </c>
      <c r="D487">
        <f t="shared" si="29"/>
        <v>0</v>
      </c>
      <c r="E487">
        <f t="shared" si="30"/>
        <v>2020</v>
      </c>
    </row>
    <row r="488" spans="1:5" ht="12.75">
      <c r="A488">
        <f t="shared" si="28"/>
        <v>0</v>
      </c>
      <c r="B488" t="s">
        <v>1893</v>
      </c>
      <c r="C488">
        <f ca="1" t="shared" si="31"/>
        <v>0</v>
      </c>
      <c r="D488">
        <f t="shared" si="29"/>
        <v>0</v>
      </c>
      <c r="E488">
        <f t="shared" si="30"/>
        <v>2020</v>
      </c>
    </row>
    <row r="489" spans="1:5" ht="12.75">
      <c r="A489">
        <f t="shared" si="28"/>
        <v>0</v>
      </c>
      <c r="B489" t="s">
        <v>551</v>
      </c>
      <c r="C489">
        <f ca="1" t="shared" si="31"/>
        <v>0</v>
      </c>
      <c r="D489">
        <f t="shared" si="29"/>
        <v>0</v>
      </c>
      <c r="E489">
        <f t="shared" si="30"/>
        <v>2020</v>
      </c>
    </row>
    <row r="490" spans="1:5" ht="12.75">
      <c r="A490">
        <f t="shared" si="28"/>
        <v>0</v>
      </c>
      <c r="B490" t="s">
        <v>555</v>
      </c>
      <c r="C490">
        <f ca="1" t="shared" si="31"/>
        <v>0</v>
      </c>
      <c r="D490">
        <f t="shared" si="29"/>
        <v>0</v>
      </c>
      <c r="E490">
        <f t="shared" si="30"/>
        <v>2020</v>
      </c>
    </row>
    <row r="491" spans="1:5" ht="12.75">
      <c r="A491">
        <f t="shared" si="28"/>
        <v>0</v>
      </c>
      <c r="B491" t="s">
        <v>557</v>
      </c>
      <c r="C491">
        <f ca="1" t="shared" si="31"/>
        <v>0</v>
      </c>
      <c r="D491">
        <f t="shared" si="29"/>
        <v>0</v>
      </c>
      <c r="E491">
        <f t="shared" si="30"/>
        <v>2020</v>
      </c>
    </row>
    <row r="492" spans="1:5" ht="12.75">
      <c r="A492">
        <f t="shared" si="28"/>
        <v>0</v>
      </c>
      <c r="B492" t="s">
        <v>559</v>
      </c>
      <c r="C492">
        <f ca="1" t="shared" si="31"/>
        <v>0</v>
      </c>
      <c r="D492">
        <f t="shared" si="29"/>
        <v>0</v>
      </c>
      <c r="E492">
        <f t="shared" si="30"/>
        <v>2020</v>
      </c>
    </row>
    <row r="493" spans="1:5" ht="12.75">
      <c r="A493">
        <f t="shared" si="28"/>
        <v>0</v>
      </c>
      <c r="B493" t="s">
        <v>562</v>
      </c>
      <c r="C493">
        <f ca="1" t="shared" si="31"/>
        <v>0</v>
      </c>
      <c r="D493">
        <f t="shared" si="29"/>
        <v>0</v>
      </c>
      <c r="E493">
        <f t="shared" si="30"/>
        <v>2020</v>
      </c>
    </row>
    <row r="494" spans="1:5" ht="12.75">
      <c r="A494">
        <f t="shared" si="28"/>
        <v>0</v>
      </c>
      <c r="B494" t="s">
        <v>565</v>
      </c>
      <c r="C494">
        <f ca="1" t="shared" si="31"/>
        <v>0</v>
      </c>
      <c r="D494">
        <f t="shared" si="29"/>
        <v>0</v>
      </c>
      <c r="E494">
        <f t="shared" si="30"/>
        <v>2020</v>
      </c>
    </row>
    <row r="495" spans="1:5" ht="12.75">
      <c r="A495">
        <f t="shared" si="28"/>
        <v>0</v>
      </c>
      <c r="B495" t="s">
        <v>567</v>
      </c>
      <c r="C495">
        <f ca="1" t="shared" si="31"/>
        <v>0</v>
      </c>
      <c r="D495">
        <f t="shared" si="29"/>
        <v>0</v>
      </c>
      <c r="E495">
        <f t="shared" si="30"/>
        <v>2020</v>
      </c>
    </row>
    <row r="496" spans="1:5" ht="12.75">
      <c r="A496">
        <f t="shared" si="28"/>
        <v>0</v>
      </c>
      <c r="B496" t="s">
        <v>570</v>
      </c>
      <c r="C496">
        <f ca="1" t="shared" si="31"/>
        <v>0</v>
      </c>
      <c r="D496">
        <f t="shared" si="29"/>
        <v>0</v>
      </c>
      <c r="E496">
        <f t="shared" si="30"/>
        <v>2020</v>
      </c>
    </row>
    <row r="497" spans="1:5" ht="12.75">
      <c r="A497">
        <f t="shared" si="28"/>
        <v>0</v>
      </c>
      <c r="B497" t="s">
        <v>572</v>
      </c>
      <c r="C497">
        <f ca="1" t="shared" si="31"/>
        <v>0</v>
      </c>
      <c r="D497">
        <f t="shared" si="29"/>
        <v>0</v>
      </c>
      <c r="E497">
        <f t="shared" si="30"/>
        <v>2020</v>
      </c>
    </row>
    <row r="498" spans="1:5" ht="12.75">
      <c r="A498">
        <f t="shared" si="28"/>
        <v>0</v>
      </c>
      <c r="B498" t="s">
        <v>575</v>
      </c>
      <c r="C498">
        <f ca="1" t="shared" si="31"/>
        <v>0</v>
      </c>
      <c r="D498">
        <f t="shared" si="29"/>
        <v>0</v>
      </c>
      <c r="E498">
        <f t="shared" si="30"/>
        <v>2020</v>
      </c>
    </row>
    <row r="499" spans="1:5" ht="12.75">
      <c r="A499">
        <f t="shared" si="28"/>
        <v>0</v>
      </c>
      <c r="B499" t="s">
        <v>576</v>
      </c>
      <c r="C499">
        <f ca="1" t="shared" si="31"/>
        <v>0</v>
      </c>
      <c r="D499">
        <f t="shared" si="29"/>
        <v>0</v>
      </c>
      <c r="E499">
        <f t="shared" si="30"/>
        <v>2020</v>
      </c>
    </row>
    <row r="500" spans="1:5" ht="12.75">
      <c r="A500">
        <f t="shared" si="28"/>
        <v>0</v>
      </c>
      <c r="B500" t="s">
        <v>579</v>
      </c>
      <c r="C500">
        <f ca="1" t="shared" si="31"/>
        <v>0</v>
      </c>
      <c r="D500">
        <f t="shared" si="29"/>
        <v>0</v>
      </c>
      <c r="E500">
        <f t="shared" si="30"/>
        <v>2020</v>
      </c>
    </row>
    <row r="501" spans="1:5" ht="12.75">
      <c r="A501">
        <f t="shared" si="28"/>
        <v>0</v>
      </c>
      <c r="B501" t="s">
        <v>581</v>
      </c>
      <c r="C501">
        <f ca="1" t="shared" si="31"/>
        <v>0</v>
      </c>
      <c r="D501">
        <f t="shared" si="29"/>
        <v>0</v>
      </c>
      <c r="E501">
        <f t="shared" si="30"/>
        <v>2020</v>
      </c>
    </row>
    <row r="502" spans="1:5" ht="12.75">
      <c r="A502">
        <f t="shared" si="28"/>
        <v>0</v>
      </c>
      <c r="B502" t="s">
        <v>720</v>
      </c>
      <c r="C502">
        <f ca="1" t="shared" si="31"/>
        <v>0</v>
      </c>
      <c r="D502">
        <f t="shared" si="29"/>
        <v>0</v>
      </c>
      <c r="E502">
        <f t="shared" si="30"/>
        <v>2020</v>
      </c>
    </row>
    <row r="503" spans="1:5" ht="12.75">
      <c r="A503">
        <f t="shared" si="28"/>
        <v>0</v>
      </c>
      <c r="B503" t="s">
        <v>722</v>
      </c>
      <c r="C503">
        <f ca="1" t="shared" si="31"/>
        <v>0</v>
      </c>
      <c r="D503">
        <f t="shared" si="29"/>
        <v>0</v>
      </c>
      <c r="E503">
        <f t="shared" si="30"/>
        <v>2020</v>
      </c>
    </row>
    <row r="504" spans="1:5" ht="12.75">
      <c r="A504">
        <f t="shared" si="28"/>
        <v>0</v>
      </c>
      <c r="B504" t="s">
        <v>1725</v>
      </c>
      <c r="C504">
        <f ca="1" t="shared" si="31"/>
        <v>0</v>
      </c>
      <c r="D504">
        <f t="shared" si="29"/>
        <v>0</v>
      </c>
      <c r="E504">
        <f t="shared" si="30"/>
        <v>2020</v>
      </c>
    </row>
    <row r="505" spans="1:5" ht="12.75">
      <c r="A505">
        <f t="shared" si="28"/>
        <v>0</v>
      </c>
      <c r="B505" t="s">
        <v>1726</v>
      </c>
      <c r="C505">
        <f ca="1" t="shared" si="31"/>
        <v>0</v>
      </c>
      <c r="D505">
        <f t="shared" si="29"/>
        <v>0</v>
      </c>
      <c r="E505">
        <f t="shared" si="30"/>
        <v>2020</v>
      </c>
    </row>
    <row r="506" spans="1:5" ht="12.75">
      <c r="A506">
        <f t="shared" si="28"/>
        <v>0</v>
      </c>
      <c r="B506" t="s">
        <v>725</v>
      </c>
      <c r="C506">
        <f ca="1" t="shared" si="31"/>
        <v>0</v>
      </c>
      <c r="D506">
        <f t="shared" si="29"/>
        <v>0</v>
      </c>
      <c r="E506">
        <f t="shared" si="30"/>
        <v>2020</v>
      </c>
    </row>
    <row r="507" spans="1:5" ht="12.75">
      <c r="A507">
        <f t="shared" si="28"/>
        <v>0</v>
      </c>
      <c r="B507" t="s">
        <v>728</v>
      </c>
      <c r="C507">
        <f ca="1" t="shared" si="31"/>
        <v>0</v>
      </c>
      <c r="D507">
        <f t="shared" si="29"/>
        <v>0</v>
      </c>
      <c r="E507">
        <f t="shared" si="30"/>
        <v>2020</v>
      </c>
    </row>
    <row r="508" spans="1:5" ht="12.75">
      <c r="A508">
        <f t="shared" si="28"/>
        <v>0</v>
      </c>
      <c r="B508" t="s">
        <v>729</v>
      </c>
      <c r="C508">
        <f ca="1" t="shared" si="31"/>
        <v>0</v>
      </c>
      <c r="D508">
        <f t="shared" si="29"/>
        <v>0</v>
      </c>
      <c r="E508">
        <f t="shared" si="30"/>
        <v>2020</v>
      </c>
    </row>
    <row r="509" spans="1:5" ht="12.75">
      <c r="A509">
        <f t="shared" si="28"/>
        <v>0</v>
      </c>
      <c r="B509" t="s">
        <v>1727</v>
      </c>
      <c r="C509">
        <f ca="1" t="shared" si="31"/>
        <v>0</v>
      </c>
      <c r="D509">
        <f t="shared" si="29"/>
        <v>0</v>
      </c>
      <c r="E509">
        <f t="shared" si="30"/>
        <v>2020</v>
      </c>
    </row>
    <row r="510" spans="1:5" ht="12.75">
      <c r="A510">
        <f t="shared" si="28"/>
        <v>0</v>
      </c>
      <c r="B510" t="s">
        <v>1728</v>
      </c>
      <c r="C510">
        <f ca="1" t="shared" si="31"/>
        <v>0</v>
      </c>
      <c r="D510">
        <f t="shared" si="29"/>
        <v>0</v>
      </c>
      <c r="E510">
        <f t="shared" si="30"/>
        <v>2020</v>
      </c>
    </row>
    <row r="511" spans="1:5" ht="12.75">
      <c r="A511">
        <f t="shared" si="28"/>
        <v>0</v>
      </c>
      <c r="B511" t="s">
        <v>730</v>
      </c>
      <c r="C511">
        <f ca="1" t="shared" si="31"/>
        <v>0</v>
      </c>
      <c r="D511">
        <f t="shared" si="29"/>
        <v>0</v>
      </c>
      <c r="E511">
        <f t="shared" si="30"/>
        <v>2020</v>
      </c>
    </row>
    <row r="512" spans="1:5" ht="12.75">
      <c r="A512">
        <f t="shared" si="28"/>
        <v>0</v>
      </c>
      <c r="B512" t="s">
        <v>1397</v>
      </c>
      <c r="C512">
        <f ca="1" t="shared" si="31"/>
        <v>0</v>
      </c>
      <c r="D512">
        <f t="shared" si="29"/>
        <v>0</v>
      </c>
      <c r="E512">
        <f t="shared" si="30"/>
        <v>2020</v>
      </c>
    </row>
    <row r="513" spans="1:5" ht="12.75">
      <c r="A513">
        <f t="shared" si="28"/>
        <v>0</v>
      </c>
      <c r="B513" t="s">
        <v>1398</v>
      </c>
      <c r="C513">
        <f ca="1" t="shared" si="31"/>
        <v>0</v>
      </c>
      <c r="D513">
        <f t="shared" si="29"/>
        <v>0</v>
      </c>
      <c r="E513">
        <f t="shared" si="30"/>
        <v>2020</v>
      </c>
    </row>
    <row r="514" spans="1:5" ht="12.75">
      <c r="A514">
        <f t="shared" si="28"/>
        <v>0</v>
      </c>
      <c r="B514" t="s">
        <v>1399</v>
      </c>
      <c r="C514">
        <f ca="1" t="shared" si="31"/>
        <v>0</v>
      </c>
      <c r="D514">
        <f t="shared" si="29"/>
        <v>0</v>
      </c>
      <c r="E514">
        <f t="shared" si="30"/>
        <v>2020</v>
      </c>
    </row>
    <row r="515" spans="1:5" ht="12.75">
      <c r="A515">
        <f t="shared" si="28"/>
        <v>0</v>
      </c>
      <c r="B515" t="s">
        <v>1400</v>
      </c>
      <c r="C515">
        <f ca="1" t="shared" si="31"/>
        <v>0</v>
      </c>
      <c r="D515">
        <f t="shared" si="29"/>
        <v>0</v>
      </c>
      <c r="E515">
        <f t="shared" si="30"/>
        <v>2020</v>
      </c>
    </row>
    <row r="516" spans="1:5" ht="12.75">
      <c r="A516">
        <f aca="true" t="shared" si="32" ref="A516:A579">clues</f>
        <v>0</v>
      </c>
      <c r="B516" t="s">
        <v>1401</v>
      </c>
      <c r="C516">
        <f ca="1" t="shared" si="31"/>
        <v>0</v>
      </c>
      <c r="D516">
        <f aca="true" t="shared" si="33" ref="D516:D579">mes</f>
        <v>0</v>
      </c>
      <c r="E516">
        <f aca="true" t="shared" si="34" ref="E516:E579">anno</f>
        <v>2020</v>
      </c>
    </row>
    <row r="517" spans="1:5" ht="12.75">
      <c r="A517">
        <f t="shared" si="32"/>
        <v>0</v>
      </c>
      <c r="B517" t="s">
        <v>1402</v>
      </c>
      <c r="C517">
        <f ca="1" t="shared" si="31"/>
        <v>0</v>
      </c>
      <c r="D517">
        <f t="shared" si="33"/>
        <v>0</v>
      </c>
      <c r="E517">
        <f t="shared" si="34"/>
        <v>2020</v>
      </c>
    </row>
    <row r="518" spans="1:5" ht="12.75">
      <c r="A518">
        <f t="shared" si="32"/>
        <v>0</v>
      </c>
      <c r="B518" t="s">
        <v>1403</v>
      </c>
      <c r="C518">
        <f ca="1" t="shared" si="35" ref="C518:C581">INDIRECT(B518)</f>
        <v>0</v>
      </c>
      <c r="D518">
        <f t="shared" si="33"/>
        <v>0</v>
      </c>
      <c r="E518">
        <f t="shared" si="34"/>
        <v>2020</v>
      </c>
    </row>
    <row r="519" spans="1:5" ht="12.75">
      <c r="A519">
        <f t="shared" si="32"/>
        <v>0</v>
      </c>
      <c r="B519" t="s">
        <v>1405</v>
      </c>
      <c r="C519">
        <f ca="1" t="shared" si="35"/>
        <v>0</v>
      </c>
      <c r="D519">
        <f t="shared" si="33"/>
        <v>0</v>
      </c>
      <c r="E519">
        <f t="shared" si="34"/>
        <v>2020</v>
      </c>
    </row>
    <row r="520" spans="1:5" ht="12.75">
      <c r="A520">
        <f t="shared" si="32"/>
        <v>0</v>
      </c>
      <c r="B520" t="s">
        <v>1741</v>
      </c>
      <c r="C520">
        <f ca="1" t="shared" si="35"/>
        <v>0</v>
      </c>
      <c r="D520">
        <f t="shared" si="33"/>
        <v>0</v>
      </c>
      <c r="E520">
        <f t="shared" si="34"/>
        <v>2020</v>
      </c>
    </row>
    <row r="521" spans="1:5" ht="12.75">
      <c r="A521">
        <f t="shared" si="32"/>
        <v>0</v>
      </c>
      <c r="B521" t="s">
        <v>1742</v>
      </c>
      <c r="C521">
        <f ca="1" t="shared" si="35"/>
        <v>0</v>
      </c>
      <c r="D521">
        <f t="shared" si="33"/>
        <v>0</v>
      </c>
      <c r="E521">
        <f t="shared" si="34"/>
        <v>2020</v>
      </c>
    </row>
    <row r="522" spans="1:5" ht="12.75">
      <c r="A522">
        <f t="shared" si="32"/>
        <v>0</v>
      </c>
      <c r="B522" t="s">
        <v>1743</v>
      </c>
      <c r="C522">
        <f ca="1" t="shared" si="35"/>
        <v>0</v>
      </c>
      <c r="D522">
        <f t="shared" si="33"/>
        <v>0</v>
      </c>
      <c r="E522">
        <f t="shared" si="34"/>
        <v>2020</v>
      </c>
    </row>
    <row r="523" spans="1:5" ht="12.75">
      <c r="A523">
        <f t="shared" si="32"/>
        <v>0</v>
      </c>
      <c r="B523" t="s">
        <v>1744</v>
      </c>
      <c r="C523">
        <f ca="1" t="shared" si="35"/>
        <v>0</v>
      </c>
      <c r="D523">
        <f t="shared" si="33"/>
        <v>0</v>
      </c>
      <c r="E523">
        <f t="shared" si="34"/>
        <v>2020</v>
      </c>
    </row>
    <row r="524" spans="1:5" ht="12.75">
      <c r="A524">
        <f t="shared" si="32"/>
        <v>0</v>
      </c>
      <c r="B524" t="s">
        <v>1745</v>
      </c>
      <c r="C524">
        <f ca="1" t="shared" si="35"/>
        <v>0</v>
      </c>
      <c r="D524">
        <f t="shared" si="33"/>
        <v>0</v>
      </c>
      <c r="E524">
        <f t="shared" si="34"/>
        <v>2020</v>
      </c>
    </row>
    <row r="525" spans="1:5" ht="12.75">
      <c r="A525">
        <f t="shared" si="32"/>
        <v>0</v>
      </c>
      <c r="B525" t="s">
        <v>1844</v>
      </c>
      <c r="C525">
        <f ca="1" t="shared" si="35"/>
        <v>0</v>
      </c>
      <c r="D525">
        <f t="shared" si="33"/>
        <v>0</v>
      </c>
      <c r="E525">
        <f t="shared" si="34"/>
        <v>2020</v>
      </c>
    </row>
    <row r="526" spans="1:5" ht="12.75">
      <c r="A526">
        <f t="shared" si="32"/>
        <v>0</v>
      </c>
      <c r="B526" t="s">
        <v>1899</v>
      </c>
      <c r="C526">
        <f ca="1" t="shared" si="35"/>
        <v>0</v>
      </c>
      <c r="D526">
        <f t="shared" si="33"/>
        <v>0</v>
      </c>
      <c r="E526">
        <f t="shared" si="34"/>
        <v>2020</v>
      </c>
    </row>
    <row r="527" spans="1:5" ht="12.75">
      <c r="A527">
        <f t="shared" si="32"/>
        <v>0</v>
      </c>
      <c r="B527" t="s">
        <v>1901</v>
      </c>
      <c r="C527">
        <f ca="1" t="shared" si="35"/>
        <v>0</v>
      </c>
      <c r="D527">
        <f t="shared" si="33"/>
        <v>0</v>
      </c>
      <c r="E527">
        <f t="shared" si="34"/>
        <v>2020</v>
      </c>
    </row>
    <row r="528" spans="1:5" ht="12.75">
      <c r="A528">
        <f t="shared" si="32"/>
        <v>0</v>
      </c>
      <c r="B528" t="s">
        <v>1902</v>
      </c>
      <c r="C528">
        <f ca="1" t="shared" si="35"/>
        <v>0</v>
      </c>
      <c r="D528">
        <f t="shared" si="33"/>
        <v>0</v>
      </c>
      <c r="E528">
        <f t="shared" si="34"/>
        <v>2020</v>
      </c>
    </row>
    <row r="529" spans="1:5" ht="12.75">
      <c r="A529">
        <f t="shared" si="32"/>
        <v>0</v>
      </c>
      <c r="B529" t="s">
        <v>1903</v>
      </c>
      <c r="C529">
        <f ca="1" t="shared" si="35"/>
        <v>0</v>
      </c>
      <c r="D529">
        <f t="shared" si="33"/>
        <v>0</v>
      </c>
      <c r="E529">
        <f t="shared" si="34"/>
        <v>2020</v>
      </c>
    </row>
    <row r="530" spans="1:5" ht="12.75">
      <c r="A530">
        <f t="shared" si="32"/>
        <v>0</v>
      </c>
      <c r="B530" t="s">
        <v>1905</v>
      </c>
      <c r="C530">
        <f ca="1" t="shared" si="35"/>
        <v>0</v>
      </c>
      <c r="D530">
        <f t="shared" si="33"/>
        <v>0</v>
      </c>
      <c r="E530">
        <f t="shared" si="34"/>
        <v>2020</v>
      </c>
    </row>
    <row r="531" spans="1:5" ht="12.75">
      <c r="A531">
        <f t="shared" si="32"/>
        <v>0</v>
      </c>
      <c r="B531" t="s">
        <v>1906</v>
      </c>
      <c r="C531">
        <f ca="1" t="shared" si="35"/>
        <v>0</v>
      </c>
      <c r="D531">
        <f t="shared" si="33"/>
        <v>0</v>
      </c>
      <c r="E531">
        <f t="shared" si="34"/>
        <v>2020</v>
      </c>
    </row>
    <row r="532" spans="1:5" ht="12.75">
      <c r="A532">
        <f t="shared" si="32"/>
        <v>0</v>
      </c>
      <c r="B532" t="s">
        <v>1907</v>
      </c>
      <c r="C532">
        <f ca="1" t="shared" si="35"/>
        <v>0</v>
      </c>
      <c r="D532">
        <f t="shared" si="33"/>
        <v>0</v>
      </c>
      <c r="E532">
        <f t="shared" si="34"/>
        <v>2020</v>
      </c>
    </row>
    <row r="533" spans="1:5" ht="12.75">
      <c r="A533">
        <f t="shared" si="32"/>
        <v>0</v>
      </c>
      <c r="B533" t="s">
        <v>1908</v>
      </c>
      <c r="C533">
        <f ca="1" t="shared" si="35"/>
        <v>0</v>
      </c>
      <c r="D533">
        <f t="shared" si="33"/>
        <v>0</v>
      </c>
      <c r="E533">
        <f t="shared" si="34"/>
        <v>2020</v>
      </c>
    </row>
    <row r="534" spans="1:5" ht="12.75">
      <c r="A534">
        <f t="shared" si="32"/>
        <v>0</v>
      </c>
      <c r="B534" t="s">
        <v>1909</v>
      </c>
      <c r="C534">
        <f ca="1" t="shared" si="35"/>
        <v>0</v>
      </c>
      <c r="D534">
        <f t="shared" si="33"/>
        <v>0</v>
      </c>
      <c r="E534">
        <f t="shared" si="34"/>
        <v>2020</v>
      </c>
    </row>
    <row r="535" spans="1:5" ht="12.75">
      <c r="A535">
        <f t="shared" si="32"/>
        <v>0</v>
      </c>
      <c r="B535" t="s">
        <v>1910</v>
      </c>
      <c r="C535">
        <f ca="1" t="shared" si="35"/>
        <v>0</v>
      </c>
      <c r="D535">
        <f t="shared" si="33"/>
        <v>0</v>
      </c>
      <c r="E535">
        <f t="shared" si="34"/>
        <v>2020</v>
      </c>
    </row>
    <row r="536" spans="1:5" ht="12.75">
      <c r="A536">
        <f t="shared" si="32"/>
        <v>0</v>
      </c>
      <c r="B536" t="s">
        <v>1828</v>
      </c>
      <c r="C536">
        <f ca="1" t="shared" si="35"/>
        <v>0</v>
      </c>
      <c r="D536">
        <f t="shared" si="33"/>
        <v>0</v>
      </c>
      <c r="E536">
        <f t="shared" si="34"/>
        <v>2020</v>
      </c>
    </row>
    <row r="537" spans="1:5" ht="12.75">
      <c r="A537">
        <f t="shared" si="32"/>
        <v>0</v>
      </c>
      <c r="B537" t="s">
        <v>1829</v>
      </c>
      <c r="C537">
        <f ca="1" t="shared" si="35"/>
        <v>0</v>
      </c>
      <c r="D537">
        <f t="shared" si="33"/>
        <v>0</v>
      </c>
      <c r="E537">
        <f t="shared" si="34"/>
        <v>2020</v>
      </c>
    </row>
    <row r="538" spans="1:5" ht="12.75">
      <c r="A538">
        <f t="shared" si="32"/>
        <v>0</v>
      </c>
      <c r="B538" t="s">
        <v>1830</v>
      </c>
      <c r="C538">
        <f ca="1" t="shared" si="35"/>
        <v>0</v>
      </c>
      <c r="D538">
        <f t="shared" si="33"/>
        <v>0</v>
      </c>
      <c r="E538">
        <f t="shared" si="34"/>
        <v>2020</v>
      </c>
    </row>
    <row r="539" spans="1:5" ht="12.75">
      <c r="A539">
        <f t="shared" si="32"/>
        <v>0</v>
      </c>
      <c r="B539" t="s">
        <v>1831</v>
      </c>
      <c r="C539">
        <f ca="1" t="shared" si="35"/>
        <v>0</v>
      </c>
      <c r="D539">
        <f t="shared" si="33"/>
        <v>0</v>
      </c>
      <c r="E539">
        <f t="shared" si="34"/>
        <v>2020</v>
      </c>
    </row>
    <row r="540" spans="1:5" ht="12.75">
      <c r="A540">
        <f t="shared" si="32"/>
        <v>0</v>
      </c>
      <c r="B540" t="s">
        <v>1832</v>
      </c>
      <c r="C540">
        <f ca="1" t="shared" si="35"/>
        <v>0</v>
      </c>
      <c r="D540">
        <f t="shared" si="33"/>
        <v>0</v>
      </c>
      <c r="E540">
        <f t="shared" si="34"/>
        <v>2020</v>
      </c>
    </row>
    <row r="541" spans="1:5" ht="12.75">
      <c r="A541">
        <f t="shared" si="32"/>
        <v>0</v>
      </c>
      <c r="B541" t="s">
        <v>1833</v>
      </c>
      <c r="C541">
        <f ca="1" t="shared" si="35"/>
        <v>0</v>
      </c>
      <c r="D541">
        <f t="shared" si="33"/>
        <v>0</v>
      </c>
      <c r="E541">
        <f t="shared" si="34"/>
        <v>2020</v>
      </c>
    </row>
    <row r="542" spans="1:5" ht="12.75">
      <c r="A542">
        <f t="shared" si="32"/>
        <v>0</v>
      </c>
      <c r="B542" t="s">
        <v>1912</v>
      </c>
      <c r="C542">
        <f ca="1" t="shared" si="35"/>
        <v>0</v>
      </c>
      <c r="D542">
        <f t="shared" si="33"/>
        <v>0</v>
      </c>
      <c r="E542">
        <f t="shared" si="34"/>
        <v>2020</v>
      </c>
    </row>
    <row r="543" spans="1:5" ht="12.75">
      <c r="A543">
        <f t="shared" si="32"/>
        <v>0</v>
      </c>
      <c r="B543" t="s">
        <v>1913</v>
      </c>
      <c r="C543">
        <f ca="1" t="shared" si="35"/>
        <v>0</v>
      </c>
      <c r="D543">
        <f t="shared" si="33"/>
        <v>0</v>
      </c>
      <c r="E543">
        <f t="shared" si="34"/>
        <v>2020</v>
      </c>
    </row>
    <row r="544" spans="1:5" ht="12.75">
      <c r="A544">
        <f t="shared" si="32"/>
        <v>0</v>
      </c>
      <c r="B544" t="s">
        <v>1914</v>
      </c>
      <c r="C544">
        <f ca="1" t="shared" si="35"/>
        <v>0</v>
      </c>
      <c r="D544">
        <f t="shared" si="33"/>
        <v>0</v>
      </c>
      <c r="E544">
        <f t="shared" si="34"/>
        <v>2020</v>
      </c>
    </row>
    <row r="545" spans="1:5" ht="12.75">
      <c r="A545">
        <f t="shared" si="32"/>
        <v>0</v>
      </c>
      <c r="B545" t="s">
        <v>1915</v>
      </c>
      <c r="C545">
        <f ca="1" t="shared" si="35"/>
        <v>0</v>
      </c>
      <c r="D545">
        <f t="shared" si="33"/>
        <v>0</v>
      </c>
      <c r="E545">
        <f t="shared" si="34"/>
        <v>2020</v>
      </c>
    </row>
    <row r="546" spans="1:5" ht="12.75">
      <c r="A546">
        <f t="shared" si="32"/>
        <v>0</v>
      </c>
      <c r="B546" t="s">
        <v>1834</v>
      </c>
      <c r="C546">
        <f ca="1" t="shared" si="35"/>
        <v>0</v>
      </c>
      <c r="D546">
        <f t="shared" si="33"/>
        <v>0</v>
      </c>
      <c r="E546">
        <f t="shared" si="34"/>
        <v>2020</v>
      </c>
    </row>
    <row r="547" spans="1:5" ht="12.75">
      <c r="A547">
        <f t="shared" si="32"/>
        <v>0</v>
      </c>
      <c r="B547" t="s">
        <v>1835</v>
      </c>
      <c r="C547">
        <f ca="1" t="shared" si="35"/>
        <v>0</v>
      </c>
      <c r="D547">
        <f t="shared" si="33"/>
        <v>0</v>
      </c>
      <c r="E547">
        <f t="shared" si="34"/>
        <v>2020</v>
      </c>
    </row>
    <row r="548" spans="1:5" ht="12.75">
      <c r="A548">
        <f t="shared" si="32"/>
        <v>0</v>
      </c>
      <c r="B548" t="s">
        <v>1836</v>
      </c>
      <c r="C548">
        <f ca="1" t="shared" si="35"/>
        <v>0</v>
      </c>
      <c r="D548">
        <f t="shared" si="33"/>
        <v>0</v>
      </c>
      <c r="E548">
        <f t="shared" si="34"/>
        <v>2020</v>
      </c>
    </row>
    <row r="549" spans="1:5" ht="12.75">
      <c r="A549">
        <f t="shared" si="32"/>
        <v>0</v>
      </c>
      <c r="B549" t="s">
        <v>1837</v>
      </c>
      <c r="C549">
        <f ca="1" t="shared" si="35"/>
        <v>0</v>
      </c>
      <c r="D549">
        <f t="shared" si="33"/>
        <v>0</v>
      </c>
      <c r="E549">
        <f t="shared" si="34"/>
        <v>2020</v>
      </c>
    </row>
    <row r="550" spans="1:5" ht="12.75">
      <c r="A550">
        <f t="shared" si="32"/>
        <v>0</v>
      </c>
      <c r="B550" t="s">
        <v>1838</v>
      </c>
      <c r="C550">
        <f ca="1" t="shared" si="35"/>
        <v>0</v>
      </c>
      <c r="D550">
        <f t="shared" si="33"/>
        <v>0</v>
      </c>
      <c r="E550">
        <f t="shared" si="34"/>
        <v>2020</v>
      </c>
    </row>
    <row r="551" spans="1:5" ht="12.75">
      <c r="A551">
        <f t="shared" si="32"/>
        <v>0</v>
      </c>
      <c r="B551" t="s">
        <v>1839</v>
      </c>
      <c r="C551">
        <f ca="1" t="shared" si="35"/>
        <v>0</v>
      </c>
      <c r="D551">
        <f t="shared" si="33"/>
        <v>0</v>
      </c>
      <c r="E551">
        <f t="shared" si="34"/>
        <v>2020</v>
      </c>
    </row>
    <row r="552" spans="1:5" ht="12.75">
      <c r="A552">
        <f t="shared" si="32"/>
        <v>0</v>
      </c>
      <c r="B552" t="s">
        <v>1916</v>
      </c>
      <c r="C552">
        <f ca="1" t="shared" si="35"/>
        <v>0</v>
      </c>
      <c r="D552">
        <f t="shared" si="33"/>
        <v>0</v>
      </c>
      <c r="E552">
        <f t="shared" si="34"/>
        <v>2020</v>
      </c>
    </row>
    <row r="553" spans="1:5" ht="12.75">
      <c r="A553">
        <f t="shared" si="32"/>
        <v>0</v>
      </c>
      <c r="B553" t="s">
        <v>1917</v>
      </c>
      <c r="C553">
        <f ca="1" t="shared" si="35"/>
        <v>0</v>
      </c>
      <c r="D553">
        <f t="shared" si="33"/>
        <v>0</v>
      </c>
      <c r="E553">
        <f t="shared" si="34"/>
        <v>2020</v>
      </c>
    </row>
    <row r="554" spans="1:5" ht="12.75">
      <c r="A554">
        <f t="shared" si="32"/>
        <v>0</v>
      </c>
      <c r="B554" t="s">
        <v>1918</v>
      </c>
      <c r="C554">
        <f ca="1" t="shared" si="35"/>
        <v>0</v>
      </c>
      <c r="D554">
        <f t="shared" si="33"/>
        <v>0</v>
      </c>
      <c r="E554">
        <f t="shared" si="34"/>
        <v>2020</v>
      </c>
    </row>
    <row r="555" spans="1:5" ht="12.75">
      <c r="A555">
        <f t="shared" si="32"/>
        <v>0</v>
      </c>
      <c r="B555" t="s">
        <v>1919</v>
      </c>
      <c r="C555">
        <f ca="1" t="shared" si="35"/>
        <v>0</v>
      </c>
      <c r="D555">
        <f t="shared" si="33"/>
        <v>0</v>
      </c>
      <c r="E555">
        <f t="shared" si="34"/>
        <v>2020</v>
      </c>
    </row>
    <row r="556" spans="1:5" ht="12.75">
      <c r="A556">
        <f t="shared" si="32"/>
        <v>0</v>
      </c>
      <c r="B556" t="s">
        <v>1840</v>
      </c>
      <c r="C556">
        <f ca="1" t="shared" si="35"/>
        <v>0</v>
      </c>
      <c r="D556">
        <f t="shared" si="33"/>
        <v>0</v>
      </c>
      <c r="E556">
        <f t="shared" si="34"/>
        <v>2020</v>
      </c>
    </row>
    <row r="557" spans="1:5" ht="12.75">
      <c r="A557">
        <f t="shared" si="32"/>
        <v>0</v>
      </c>
      <c r="B557" t="s">
        <v>1841</v>
      </c>
      <c r="C557">
        <f ca="1" t="shared" si="35"/>
        <v>0</v>
      </c>
      <c r="D557">
        <f t="shared" si="33"/>
        <v>0</v>
      </c>
      <c r="E557">
        <f t="shared" si="34"/>
        <v>2020</v>
      </c>
    </row>
    <row r="558" spans="1:5" ht="12.75">
      <c r="A558">
        <f t="shared" si="32"/>
        <v>0</v>
      </c>
      <c r="B558" t="s">
        <v>1922</v>
      </c>
      <c r="C558">
        <f ca="1" t="shared" si="35"/>
        <v>0</v>
      </c>
      <c r="D558">
        <f t="shared" si="33"/>
        <v>0</v>
      </c>
      <c r="E558">
        <f t="shared" si="34"/>
        <v>2020</v>
      </c>
    </row>
    <row r="559" spans="1:5" ht="12.75">
      <c r="A559">
        <f t="shared" si="32"/>
        <v>0</v>
      </c>
      <c r="B559" t="s">
        <v>1923</v>
      </c>
      <c r="C559">
        <f ca="1" t="shared" si="35"/>
        <v>0</v>
      </c>
      <c r="D559">
        <f t="shared" si="33"/>
        <v>0</v>
      </c>
      <c r="E559">
        <f t="shared" si="34"/>
        <v>2020</v>
      </c>
    </row>
    <row r="560" spans="1:5" ht="12.75">
      <c r="A560">
        <f t="shared" si="32"/>
        <v>0</v>
      </c>
      <c r="B560" t="s">
        <v>1924</v>
      </c>
      <c r="C560">
        <f ca="1" t="shared" si="35"/>
        <v>0</v>
      </c>
      <c r="D560">
        <f t="shared" si="33"/>
        <v>0</v>
      </c>
      <c r="E560">
        <f t="shared" si="34"/>
        <v>2020</v>
      </c>
    </row>
    <row r="561" spans="1:5" ht="12.75">
      <c r="A561">
        <f t="shared" si="32"/>
        <v>0</v>
      </c>
      <c r="B561" t="s">
        <v>1925</v>
      </c>
      <c r="C561">
        <f ca="1" t="shared" si="35"/>
        <v>0</v>
      </c>
      <c r="D561">
        <f t="shared" si="33"/>
        <v>0</v>
      </c>
      <c r="E561">
        <f t="shared" si="34"/>
        <v>2020</v>
      </c>
    </row>
    <row r="562" spans="1:5" ht="12.75">
      <c r="A562">
        <f t="shared" si="32"/>
        <v>0</v>
      </c>
      <c r="B562" t="s">
        <v>1926</v>
      </c>
      <c r="C562">
        <f ca="1" t="shared" si="35"/>
        <v>0</v>
      </c>
      <c r="D562">
        <f t="shared" si="33"/>
        <v>0</v>
      </c>
      <c r="E562">
        <f t="shared" si="34"/>
        <v>2020</v>
      </c>
    </row>
    <row r="563" spans="1:5" ht="12.75">
      <c r="A563">
        <f t="shared" si="32"/>
        <v>0</v>
      </c>
      <c r="B563" t="s">
        <v>1746</v>
      </c>
      <c r="C563">
        <f ca="1" t="shared" si="35"/>
        <v>0</v>
      </c>
      <c r="D563">
        <f t="shared" si="33"/>
        <v>0</v>
      </c>
      <c r="E563">
        <f t="shared" si="34"/>
        <v>2020</v>
      </c>
    </row>
    <row r="564" spans="1:5" ht="12.75">
      <c r="A564">
        <f t="shared" si="32"/>
        <v>0</v>
      </c>
      <c r="B564" t="s">
        <v>1747</v>
      </c>
      <c r="C564">
        <f ca="1" t="shared" si="35"/>
        <v>0</v>
      </c>
      <c r="D564">
        <f t="shared" si="33"/>
        <v>0</v>
      </c>
      <c r="E564">
        <f t="shared" si="34"/>
        <v>2020</v>
      </c>
    </row>
    <row r="565" spans="1:5" ht="12.75">
      <c r="A565">
        <f t="shared" si="32"/>
        <v>0</v>
      </c>
      <c r="B565" t="s">
        <v>1748</v>
      </c>
      <c r="C565">
        <f ca="1" t="shared" si="35"/>
        <v>0</v>
      </c>
      <c r="D565">
        <f t="shared" si="33"/>
        <v>0</v>
      </c>
      <c r="E565">
        <f t="shared" si="34"/>
        <v>2020</v>
      </c>
    </row>
    <row r="566" spans="1:5" ht="12.75">
      <c r="A566">
        <f t="shared" si="32"/>
        <v>0</v>
      </c>
      <c r="B566" t="s">
        <v>1930</v>
      </c>
      <c r="C566">
        <f ca="1" t="shared" si="35"/>
        <v>0</v>
      </c>
      <c r="D566">
        <f t="shared" si="33"/>
        <v>0</v>
      </c>
      <c r="E566">
        <f t="shared" si="34"/>
        <v>2020</v>
      </c>
    </row>
    <row r="567" spans="1:5" ht="12.75">
      <c r="A567">
        <f t="shared" si="32"/>
        <v>0</v>
      </c>
      <c r="B567" t="s">
        <v>1932</v>
      </c>
      <c r="C567">
        <f ca="1" t="shared" si="35"/>
        <v>0</v>
      </c>
      <c r="D567">
        <f t="shared" si="33"/>
        <v>0</v>
      </c>
      <c r="E567">
        <f t="shared" si="34"/>
        <v>2020</v>
      </c>
    </row>
    <row r="568" spans="1:5" ht="12.75">
      <c r="A568">
        <f t="shared" si="32"/>
        <v>0</v>
      </c>
      <c r="B568" t="s">
        <v>1933</v>
      </c>
      <c r="C568">
        <f ca="1" t="shared" si="35"/>
        <v>0</v>
      </c>
      <c r="D568">
        <f t="shared" si="33"/>
        <v>0</v>
      </c>
      <c r="E568">
        <f t="shared" si="34"/>
        <v>2020</v>
      </c>
    </row>
    <row r="569" spans="1:5" ht="12.75">
      <c r="A569">
        <f t="shared" si="32"/>
        <v>0</v>
      </c>
      <c r="B569" t="s">
        <v>1935</v>
      </c>
      <c r="C569">
        <f ca="1" t="shared" si="35"/>
        <v>0</v>
      </c>
      <c r="D569">
        <f t="shared" si="33"/>
        <v>0</v>
      </c>
      <c r="E569">
        <f t="shared" si="34"/>
        <v>2020</v>
      </c>
    </row>
    <row r="570" spans="1:5" ht="12.75">
      <c r="A570">
        <f t="shared" si="32"/>
        <v>0</v>
      </c>
      <c r="B570" t="s">
        <v>1936</v>
      </c>
      <c r="C570">
        <f ca="1" t="shared" si="35"/>
        <v>0</v>
      </c>
      <c r="D570">
        <f t="shared" si="33"/>
        <v>0</v>
      </c>
      <c r="E570">
        <f t="shared" si="34"/>
        <v>2020</v>
      </c>
    </row>
    <row r="571" spans="1:5" ht="12.75">
      <c r="A571">
        <f t="shared" si="32"/>
        <v>0</v>
      </c>
      <c r="B571" t="s">
        <v>1749</v>
      </c>
      <c r="C571">
        <f ca="1" t="shared" si="35"/>
        <v>0</v>
      </c>
      <c r="D571">
        <f t="shared" si="33"/>
        <v>0</v>
      </c>
      <c r="E571">
        <f t="shared" si="34"/>
        <v>2020</v>
      </c>
    </row>
    <row r="572" spans="1:5" ht="12.75">
      <c r="A572">
        <f t="shared" si="32"/>
        <v>0</v>
      </c>
      <c r="B572" t="s">
        <v>1750</v>
      </c>
      <c r="C572">
        <f ca="1" t="shared" si="35"/>
        <v>0</v>
      </c>
      <c r="D572">
        <f t="shared" si="33"/>
        <v>0</v>
      </c>
      <c r="E572">
        <f t="shared" si="34"/>
        <v>2020</v>
      </c>
    </row>
    <row r="573" spans="1:5" ht="12.75">
      <c r="A573">
        <f t="shared" si="32"/>
        <v>0</v>
      </c>
      <c r="B573" t="s">
        <v>1751</v>
      </c>
      <c r="C573">
        <f ca="1" t="shared" si="35"/>
        <v>0</v>
      </c>
      <c r="D573">
        <f t="shared" si="33"/>
        <v>0</v>
      </c>
      <c r="E573">
        <f t="shared" si="34"/>
        <v>2020</v>
      </c>
    </row>
    <row r="574" spans="1:5" ht="12.75">
      <c r="A574">
        <f t="shared" si="32"/>
        <v>0</v>
      </c>
      <c r="B574" t="s">
        <v>1937</v>
      </c>
      <c r="C574">
        <f ca="1" t="shared" si="35"/>
        <v>0</v>
      </c>
      <c r="D574">
        <f t="shared" si="33"/>
        <v>0</v>
      </c>
      <c r="E574">
        <f t="shared" si="34"/>
        <v>2020</v>
      </c>
    </row>
    <row r="575" spans="1:5" ht="12.75">
      <c r="A575">
        <f t="shared" si="32"/>
        <v>0</v>
      </c>
      <c r="B575" t="s">
        <v>605</v>
      </c>
      <c r="C575">
        <f ca="1" t="shared" si="35"/>
        <v>0</v>
      </c>
      <c r="D575">
        <f t="shared" si="33"/>
        <v>0</v>
      </c>
      <c r="E575">
        <f t="shared" si="34"/>
        <v>2020</v>
      </c>
    </row>
    <row r="576" spans="1:5" ht="12.75">
      <c r="A576">
        <f t="shared" si="32"/>
        <v>0</v>
      </c>
      <c r="B576" t="s">
        <v>607</v>
      </c>
      <c r="C576">
        <f ca="1" t="shared" si="35"/>
        <v>0</v>
      </c>
      <c r="D576">
        <f t="shared" si="33"/>
        <v>0</v>
      </c>
      <c r="E576">
        <f t="shared" si="34"/>
        <v>2020</v>
      </c>
    </row>
    <row r="577" spans="1:5" ht="12.75">
      <c r="A577">
        <f t="shared" si="32"/>
        <v>0</v>
      </c>
      <c r="B577" t="s">
        <v>610</v>
      </c>
      <c r="C577">
        <f ca="1" t="shared" si="35"/>
        <v>0</v>
      </c>
      <c r="D577">
        <f t="shared" si="33"/>
        <v>0</v>
      </c>
      <c r="E577">
        <f t="shared" si="34"/>
        <v>2020</v>
      </c>
    </row>
    <row r="578" spans="1:5" ht="12.75">
      <c r="A578">
        <f t="shared" si="32"/>
        <v>0</v>
      </c>
      <c r="B578" t="s">
        <v>612</v>
      </c>
      <c r="C578">
        <f ca="1" t="shared" si="35"/>
        <v>0</v>
      </c>
      <c r="D578">
        <f t="shared" si="33"/>
        <v>0</v>
      </c>
      <c r="E578">
        <f t="shared" si="34"/>
        <v>2020</v>
      </c>
    </row>
    <row r="579" spans="1:5" ht="12.75">
      <c r="A579">
        <f t="shared" si="32"/>
        <v>0</v>
      </c>
      <c r="B579" t="s">
        <v>615</v>
      </c>
      <c r="C579">
        <f ca="1" t="shared" si="35"/>
        <v>0</v>
      </c>
      <c r="D579">
        <f t="shared" si="33"/>
        <v>0</v>
      </c>
      <c r="E579">
        <f t="shared" si="34"/>
        <v>2020</v>
      </c>
    </row>
    <row r="580" spans="1:5" ht="12.75">
      <c r="A580">
        <f aca="true" t="shared" si="36" ref="A580:A643">clues</f>
        <v>0</v>
      </c>
      <c r="B580" t="s">
        <v>617</v>
      </c>
      <c r="C580">
        <f ca="1" t="shared" si="35"/>
        <v>0</v>
      </c>
      <c r="D580">
        <f aca="true" t="shared" si="37" ref="D580:D643">mes</f>
        <v>0</v>
      </c>
      <c r="E580">
        <f aca="true" t="shared" si="38" ref="E580:E643">anno</f>
        <v>2020</v>
      </c>
    </row>
    <row r="581" spans="1:5" ht="12.75">
      <c r="A581">
        <f t="shared" si="36"/>
        <v>0</v>
      </c>
      <c r="B581" t="s">
        <v>619</v>
      </c>
      <c r="C581">
        <f ca="1" t="shared" si="35"/>
        <v>0</v>
      </c>
      <c r="D581">
        <f t="shared" si="37"/>
        <v>0</v>
      </c>
      <c r="E581">
        <f t="shared" si="38"/>
        <v>2020</v>
      </c>
    </row>
    <row r="582" spans="1:5" ht="12.75">
      <c r="A582">
        <f t="shared" si="36"/>
        <v>0</v>
      </c>
      <c r="B582" t="s">
        <v>621</v>
      </c>
      <c r="C582">
        <f ca="1" t="shared" si="39" ref="C582:C646">INDIRECT(B582)</f>
        <v>0</v>
      </c>
      <c r="D582">
        <f t="shared" si="37"/>
        <v>0</v>
      </c>
      <c r="E582">
        <f t="shared" si="38"/>
        <v>2020</v>
      </c>
    </row>
    <row r="583" spans="1:5" ht="12.75">
      <c r="A583">
        <f t="shared" si="36"/>
        <v>0</v>
      </c>
      <c r="B583" t="s">
        <v>624</v>
      </c>
      <c r="C583">
        <f ca="1" t="shared" si="39"/>
        <v>0</v>
      </c>
      <c r="D583">
        <f t="shared" si="37"/>
        <v>0</v>
      </c>
      <c r="E583">
        <f t="shared" si="38"/>
        <v>2020</v>
      </c>
    </row>
    <row r="584" spans="1:5" ht="12.75">
      <c r="A584">
        <f t="shared" si="36"/>
        <v>0</v>
      </c>
      <c r="B584" t="s">
        <v>626</v>
      </c>
      <c r="C584">
        <f ca="1" t="shared" si="39"/>
        <v>0</v>
      </c>
      <c r="D584">
        <f t="shared" si="37"/>
        <v>0</v>
      </c>
      <c r="E584">
        <f t="shared" si="38"/>
        <v>2020</v>
      </c>
    </row>
    <row r="585" spans="1:5" ht="12.75">
      <c r="A585">
        <f t="shared" si="36"/>
        <v>0</v>
      </c>
      <c r="B585" t="s">
        <v>629</v>
      </c>
      <c r="C585">
        <f ca="1" t="shared" si="39"/>
        <v>0</v>
      </c>
      <c r="D585">
        <f t="shared" si="37"/>
        <v>0</v>
      </c>
      <c r="E585">
        <f t="shared" si="38"/>
        <v>2020</v>
      </c>
    </row>
    <row r="586" spans="1:5" ht="12.75">
      <c r="A586">
        <f t="shared" si="36"/>
        <v>0</v>
      </c>
      <c r="B586" t="s">
        <v>631</v>
      </c>
      <c r="C586">
        <f ca="1" t="shared" si="39"/>
        <v>0</v>
      </c>
      <c r="D586">
        <f t="shared" si="37"/>
        <v>0</v>
      </c>
      <c r="E586">
        <f t="shared" si="38"/>
        <v>2020</v>
      </c>
    </row>
    <row r="587" spans="1:5" ht="12.75">
      <c r="A587">
        <f t="shared" si="36"/>
        <v>0</v>
      </c>
      <c r="B587" t="s">
        <v>634</v>
      </c>
      <c r="C587">
        <f ca="1" t="shared" si="39"/>
        <v>0</v>
      </c>
      <c r="D587">
        <f t="shared" si="37"/>
        <v>0</v>
      </c>
      <c r="E587">
        <f t="shared" si="38"/>
        <v>2020</v>
      </c>
    </row>
    <row r="588" spans="1:5" ht="12.75">
      <c r="A588">
        <f t="shared" si="36"/>
        <v>0</v>
      </c>
      <c r="B588" t="s">
        <v>636</v>
      </c>
      <c r="C588">
        <f ca="1" t="shared" si="39"/>
        <v>0</v>
      </c>
      <c r="D588">
        <f t="shared" si="37"/>
        <v>0</v>
      </c>
      <c r="E588">
        <f t="shared" si="38"/>
        <v>2020</v>
      </c>
    </row>
    <row r="589" spans="1:5" ht="12.75">
      <c r="A589">
        <f t="shared" si="36"/>
        <v>0</v>
      </c>
      <c r="B589" t="s">
        <v>639</v>
      </c>
      <c r="C589">
        <f ca="1" t="shared" si="39"/>
        <v>0</v>
      </c>
      <c r="D589">
        <f t="shared" si="37"/>
        <v>0</v>
      </c>
      <c r="E589">
        <f t="shared" si="38"/>
        <v>2020</v>
      </c>
    </row>
    <row r="590" spans="1:5" ht="12.75">
      <c r="A590">
        <f t="shared" si="36"/>
        <v>0</v>
      </c>
      <c r="B590" t="s">
        <v>641</v>
      </c>
      <c r="C590">
        <f ca="1" t="shared" si="39"/>
        <v>0</v>
      </c>
      <c r="D590">
        <f t="shared" si="37"/>
        <v>0</v>
      </c>
      <c r="E590">
        <f t="shared" si="38"/>
        <v>2020</v>
      </c>
    </row>
    <row r="591" spans="1:5" ht="12.75">
      <c r="A591">
        <f t="shared" si="36"/>
        <v>0</v>
      </c>
      <c r="B591" t="s">
        <v>655</v>
      </c>
      <c r="C591">
        <f ca="1" t="shared" si="39"/>
        <v>0</v>
      </c>
      <c r="D591">
        <f t="shared" si="37"/>
        <v>0</v>
      </c>
      <c r="E591">
        <f t="shared" si="38"/>
        <v>2020</v>
      </c>
    </row>
    <row r="592" spans="1:5" ht="12.75">
      <c r="A592">
        <f t="shared" si="36"/>
        <v>0</v>
      </c>
      <c r="B592" t="s">
        <v>657</v>
      </c>
      <c r="C592">
        <f ca="1" t="shared" si="39"/>
        <v>0</v>
      </c>
      <c r="D592">
        <f t="shared" si="37"/>
        <v>0</v>
      </c>
      <c r="E592">
        <f t="shared" si="38"/>
        <v>2020</v>
      </c>
    </row>
    <row r="593" spans="1:5" ht="12.75">
      <c r="A593">
        <f t="shared" si="36"/>
        <v>0</v>
      </c>
      <c r="B593" t="s">
        <v>659</v>
      </c>
      <c r="C593">
        <f ca="1" t="shared" si="39"/>
        <v>0</v>
      </c>
      <c r="D593">
        <f t="shared" si="37"/>
        <v>0</v>
      </c>
      <c r="E593">
        <f t="shared" si="38"/>
        <v>2020</v>
      </c>
    </row>
    <row r="594" spans="1:5" ht="12.75">
      <c r="A594">
        <f t="shared" si="36"/>
        <v>0</v>
      </c>
      <c r="B594" t="s">
        <v>660</v>
      </c>
      <c r="C594">
        <f ca="1" t="shared" si="39"/>
        <v>0</v>
      </c>
      <c r="D594">
        <f t="shared" si="37"/>
        <v>0</v>
      </c>
      <c r="E594">
        <f t="shared" si="38"/>
        <v>2020</v>
      </c>
    </row>
    <row r="595" spans="1:5" ht="12.75">
      <c r="A595">
        <f t="shared" si="36"/>
        <v>0</v>
      </c>
      <c r="B595" t="s">
        <v>662</v>
      </c>
      <c r="C595">
        <f ca="1" t="shared" si="39"/>
        <v>0</v>
      </c>
      <c r="D595">
        <f t="shared" si="37"/>
        <v>0</v>
      </c>
      <c r="E595">
        <f t="shared" si="38"/>
        <v>2020</v>
      </c>
    </row>
    <row r="596" spans="1:5" ht="12.75">
      <c r="A596">
        <f t="shared" si="36"/>
        <v>0</v>
      </c>
      <c r="B596" t="s">
        <v>1759</v>
      </c>
      <c r="C596">
        <f ca="1" t="shared" si="39"/>
        <v>0</v>
      </c>
      <c r="D596">
        <f t="shared" si="37"/>
        <v>0</v>
      </c>
      <c r="E596">
        <f t="shared" si="38"/>
        <v>2020</v>
      </c>
    </row>
    <row r="597" spans="1:5" ht="12.75">
      <c r="A597">
        <f t="shared" si="36"/>
        <v>0</v>
      </c>
      <c r="B597" t="s">
        <v>1760</v>
      </c>
      <c r="C597">
        <f ca="1" t="shared" si="39"/>
        <v>0</v>
      </c>
      <c r="D597">
        <f t="shared" si="37"/>
        <v>0</v>
      </c>
      <c r="E597">
        <f t="shared" si="38"/>
        <v>2020</v>
      </c>
    </row>
    <row r="598" spans="1:5" ht="12.75">
      <c r="A598">
        <f t="shared" si="36"/>
        <v>0</v>
      </c>
      <c r="B598" t="s">
        <v>1335</v>
      </c>
      <c r="C598">
        <f ca="1" t="shared" si="39"/>
        <v>0</v>
      </c>
      <c r="D598">
        <f t="shared" si="37"/>
        <v>0</v>
      </c>
      <c r="E598">
        <f t="shared" si="38"/>
        <v>2020</v>
      </c>
    </row>
    <row r="599" spans="1:5" ht="12.75">
      <c r="A599">
        <f t="shared" si="36"/>
        <v>0</v>
      </c>
      <c r="B599" t="s">
        <v>1336</v>
      </c>
      <c r="C599">
        <f ca="1" t="shared" si="39"/>
        <v>0</v>
      </c>
      <c r="D599">
        <f t="shared" si="37"/>
        <v>0</v>
      </c>
      <c r="E599">
        <f t="shared" si="38"/>
        <v>2020</v>
      </c>
    </row>
    <row r="600" spans="1:5" ht="12.75">
      <c r="A600">
        <f t="shared" si="36"/>
        <v>0</v>
      </c>
      <c r="B600" t="s">
        <v>1337</v>
      </c>
      <c r="C600">
        <f ca="1" t="shared" si="39"/>
        <v>0</v>
      </c>
      <c r="D600">
        <f t="shared" si="37"/>
        <v>0</v>
      </c>
      <c r="E600">
        <f t="shared" si="38"/>
        <v>2020</v>
      </c>
    </row>
    <row r="601" spans="1:5" ht="12.75">
      <c r="A601">
        <f t="shared" si="36"/>
        <v>0</v>
      </c>
      <c r="B601" t="s">
        <v>1338</v>
      </c>
      <c r="C601">
        <f ca="1" t="shared" si="39"/>
        <v>0</v>
      </c>
      <c r="D601">
        <f t="shared" si="37"/>
        <v>0</v>
      </c>
      <c r="E601">
        <f t="shared" si="38"/>
        <v>2020</v>
      </c>
    </row>
    <row r="602" spans="1:5" ht="12.75">
      <c r="A602">
        <f t="shared" si="36"/>
        <v>0</v>
      </c>
      <c r="B602" t="s">
        <v>1761</v>
      </c>
      <c r="C602">
        <f ca="1" t="shared" si="39"/>
        <v>0</v>
      </c>
      <c r="D602">
        <f t="shared" si="37"/>
        <v>0</v>
      </c>
      <c r="E602">
        <f t="shared" si="38"/>
        <v>2020</v>
      </c>
    </row>
    <row r="603" spans="1:5" ht="12.75">
      <c r="A603">
        <f t="shared" si="36"/>
        <v>0</v>
      </c>
      <c r="B603" t="s">
        <v>1762</v>
      </c>
      <c r="C603">
        <f ca="1" t="shared" si="39"/>
        <v>0</v>
      </c>
      <c r="D603">
        <f t="shared" si="37"/>
        <v>0</v>
      </c>
      <c r="E603">
        <f t="shared" si="38"/>
        <v>2020</v>
      </c>
    </row>
    <row r="604" spans="1:5" ht="12.75">
      <c r="A604">
        <f t="shared" si="36"/>
        <v>0</v>
      </c>
      <c r="B604" t="s">
        <v>1339</v>
      </c>
      <c r="C604">
        <f ca="1" t="shared" si="39"/>
        <v>0</v>
      </c>
      <c r="D604">
        <f t="shared" si="37"/>
        <v>0</v>
      </c>
      <c r="E604">
        <f t="shared" si="38"/>
        <v>2020</v>
      </c>
    </row>
    <row r="605" spans="1:5" ht="12.75">
      <c r="A605">
        <f t="shared" si="36"/>
        <v>0</v>
      </c>
      <c r="B605" t="s">
        <v>1340</v>
      </c>
      <c r="C605">
        <f ca="1" t="shared" si="39"/>
        <v>0</v>
      </c>
      <c r="D605">
        <f t="shared" si="37"/>
        <v>0</v>
      </c>
      <c r="E605">
        <f t="shared" si="38"/>
        <v>2020</v>
      </c>
    </row>
    <row r="606" spans="1:5" ht="12.75">
      <c r="A606">
        <f t="shared" si="36"/>
        <v>0</v>
      </c>
      <c r="B606" t="s">
        <v>1341</v>
      </c>
      <c r="C606">
        <f ca="1" t="shared" si="39"/>
        <v>0</v>
      </c>
      <c r="D606">
        <f t="shared" si="37"/>
        <v>0</v>
      </c>
      <c r="E606">
        <f t="shared" si="38"/>
        <v>2020</v>
      </c>
    </row>
    <row r="607" spans="1:5" ht="12.75">
      <c r="A607">
        <f t="shared" si="36"/>
        <v>0</v>
      </c>
      <c r="B607" t="s">
        <v>1342</v>
      </c>
      <c r="C607">
        <f ca="1" t="shared" si="39"/>
        <v>0</v>
      </c>
      <c r="D607">
        <f t="shared" si="37"/>
        <v>0</v>
      </c>
      <c r="E607">
        <f t="shared" si="38"/>
        <v>2020</v>
      </c>
    </row>
    <row r="608" spans="1:5" ht="12.75">
      <c r="A608">
        <f t="shared" si="36"/>
        <v>0</v>
      </c>
      <c r="B608" t="s">
        <v>1343</v>
      </c>
      <c r="C608">
        <f ca="1" t="shared" si="39"/>
        <v>0</v>
      </c>
      <c r="D608">
        <f t="shared" si="37"/>
        <v>0</v>
      </c>
      <c r="E608">
        <f t="shared" si="38"/>
        <v>2020</v>
      </c>
    </row>
    <row r="609" spans="1:5" ht="12.75">
      <c r="A609">
        <f t="shared" si="36"/>
        <v>0</v>
      </c>
      <c r="B609" t="s">
        <v>1344</v>
      </c>
      <c r="C609">
        <f ca="1" t="shared" si="39"/>
        <v>0</v>
      </c>
      <c r="D609">
        <f t="shared" si="37"/>
        <v>0</v>
      </c>
      <c r="E609">
        <f t="shared" si="38"/>
        <v>2020</v>
      </c>
    </row>
    <row r="610" spans="1:5" ht="12.75">
      <c r="A610">
        <f t="shared" si="36"/>
        <v>0</v>
      </c>
      <c r="B610" t="s">
        <v>1763</v>
      </c>
      <c r="C610">
        <f ca="1" t="shared" si="39"/>
        <v>0</v>
      </c>
      <c r="D610">
        <f t="shared" si="37"/>
        <v>0</v>
      </c>
      <c r="E610">
        <f t="shared" si="38"/>
        <v>2020</v>
      </c>
    </row>
    <row r="611" spans="1:5" ht="12.75">
      <c r="A611">
        <f t="shared" si="36"/>
        <v>0</v>
      </c>
      <c r="B611" t="s">
        <v>1764</v>
      </c>
      <c r="C611">
        <f ca="1" t="shared" si="39"/>
        <v>0</v>
      </c>
      <c r="D611">
        <f t="shared" si="37"/>
        <v>0</v>
      </c>
      <c r="E611">
        <f t="shared" si="38"/>
        <v>2020</v>
      </c>
    </row>
    <row r="612" spans="1:5" ht="12.75">
      <c r="A612">
        <f t="shared" si="36"/>
        <v>0</v>
      </c>
      <c r="B612" t="s">
        <v>1010</v>
      </c>
      <c r="C612">
        <f ca="1" t="shared" si="39"/>
        <v>0</v>
      </c>
      <c r="D612">
        <f t="shared" si="37"/>
        <v>0</v>
      </c>
      <c r="E612">
        <f t="shared" si="38"/>
        <v>2020</v>
      </c>
    </row>
    <row r="613" spans="1:5" ht="12.75">
      <c r="A613">
        <f t="shared" si="36"/>
        <v>0</v>
      </c>
      <c r="B613" t="s">
        <v>1011</v>
      </c>
      <c r="C613">
        <f ca="1" t="shared" si="39"/>
        <v>0</v>
      </c>
      <c r="D613">
        <f t="shared" si="37"/>
        <v>0</v>
      </c>
      <c r="E613">
        <f t="shared" si="38"/>
        <v>2020</v>
      </c>
    </row>
    <row r="614" spans="1:5" ht="12.75">
      <c r="A614">
        <f t="shared" si="36"/>
        <v>0</v>
      </c>
      <c r="B614" t="s">
        <v>1012</v>
      </c>
      <c r="C614">
        <f ca="1" t="shared" si="39"/>
        <v>0</v>
      </c>
      <c r="D614">
        <f t="shared" si="37"/>
        <v>0</v>
      </c>
      <c r="E614">
        <f t="shared" si="38"/>
        <v>2020</v>
      </c>
    </row>
    <row r="615" spans="1:5" ht="12.75">
      <c r="A615">
        <f t="shared" si="36"/>
        <v>0</v>
      </c>
      <c r="B615" t="s">
        <v>1013</v>
      </c>
      <c r="C615">
        <f ca="1" t="shared" si="39"/>
        <v>0</v>
      </c>
      <c r="D615">
        <f t="shared" si="37"/>
        <v>0</v>
      </c>
      <c r="E615">
        <f t="shared" si="38"/>
        <v>2020</v>
      </c>
    </row>
    <row r="616" spans="1:5" ht="12.75">
      <c r="A616">
        <f t="shared" si="36"/>
        <v>0</v>
      </c>
      <c r="B616" t="s">
        <v>1014</v>
      </c>
      <c r="C616">
        <f ca="1" t="shared" si="39"/>
        <v>0</v>
      </c>
      <c r="D616">
        <f t="shared" si="37"/>
        <v>0</v>
      </c>
      <c r="E616">
        <f t="shared" si="38"/>
        <v>2020</v>
      </c>
    </row>
    <row r="617" spans="1:5" ht="12.75">
      <c r="A617">
        <f t="shared" si="36"/>
        <v>0</v>
      </c>
      <c r="B617" t="s">
        <v>1015</v>
      </c>
      <c r="C617">
        <f ca="1" t="shared" si="39"/>
        <v>0</v>
      </c>
      <c r="D617">
        <f t="shared" si="37"/>
        <v>0</v>
      </c>
      <c r="E617">
        <f t="shared" si="38"/>
        <v>2020</v>
      </c>
    </row>
    <row r="618" spans="1:5" ht="12.75">
      <c r="A618">
        <f t="shared" si="36"/>
        <v>0</v>
      </c>
      <c r="B618" t="s">
        <v>1765</v>
      </c>
      <c r="C618">
        <f ca="1" t="shared" si="39"/>
        <v>0</v>
      </c>
      <c r="D618">
        <f t="shared" si="37"/>
        <v>0</v>
      </c>
      <c r="E618">
        <f t="shared" si="38"/>
        <v>2020</v>
      </c>
    </row>
    <row r="619" spans="1:5" ht="12.75">
      <c r="A619">
        <f t="shared" si="36"/>
        <v>0</v>
      </c>
      <c r="B619" t="s">
        <v>1766</v>
      </c>
      <c r="C619">
        <f ca="1" t="shared" si="39"/>
        <v>0</v>
      </c>
      <c r="D619">
        <f t="shared" si="37"/>
        <v>0</v>
      </c>
      <c r="E619">
        <f t="shared" si="38"/>
        <v>2020</v>
      </c>
    </row>
    <row r="620" spans="1:5" ht="12.75">
      <c r="A620">
        <f t="shared" si="36"/>
        <v>0</v>
      </c>
      <c r="B620" t="s">
        <v>665</v>
      </c>
      <c r="C620">
        <f ca="1" t="shared" si="39"/>
        <v>0</v>
      </c>
      <c r="D620">
        <f t="shared" si="37"/>
        <v>0</v>
      </c>
      <c r="E620">
        <f t="shared" si="38"/>
        <v>2020</v>
      </c>
    </row>
    <row r="621" spans="1:5" ht="12.75">
      <c r="A621">
        <f t="shared" si="36"/>
        <v>0</v>
      </c>
      <c r="B621" t="s">
        <v>666</v>
      </c>
      <c r="C621">
        <f ca="1" t="shared" si="39"/>
        <v>0</v>
      </c>
      <c r="D621">
        <f t="shared" si="37"/>
        <v>0</v>
      </c>
      <c r="E621">
        <f t="shared" si="38"/>
        <v>2020</v>
      </c>
    </row>
    <row r="622" spans="1:5" ht="12.75">
      <c r="A622">
        <f t="shared" si="36"/>
        <v>0</v>
      </c>
      <c r="B622" t="s">
        <v>667</v>
      </c>
      <c r="C622">
        <f ca="1" t="shared" si="39"/>
        <v>0</v>
      </c>
      <c r="D622">
        <f t="shared" si="37"/>
        <v>0</v>
      </c>
      <c r="E622">
        <f t="shared" si="38"/>
        <v>2020</v>
      </c>
    </row>
    <row r="623" spans="1:5" ht="12.75">
      <c r="A623">
        <f t="shared" si="36"/>
        <v>0</v>
      </c>
      <c r="B623" t="s">
        <v>668</v>
      </c>
      <c r="C623">
        <f ca="1" t="shared" si="39"/>
        <v>0</v>
      </c>
      <c r="D623">
        <f t="shared" si="37"/>
        <v>0</v>
      </c>
      <c r="E623">
        <f t="shared" si="38"/>
        <v>2020</v>
      </c>
    </row>
    <row r="624" spans="1:5" ht="12.75">
      <c r="A624">
        <f t="shared" si="36"/>
        <v>0</v>
      </c>
      <c r="B624" t="s">
        <v>669</v>
      </c>
      <c r="C624">
        <f ca="1" t="shared" si="39"/>
        <v>0</v>
      </c>
      <c r="D624">
        <f t="shared" si="37"/>
        <v>0</v>
      </c>
      <c r="E624">
        <f t="shared" si="38"/>
        <v>2020</v>
      </c>
    </row>
    <row r="625" spans="1:5" ht="12.75">
      <c r="A625">
        <f t="shared" si="36"/>
        <v>0</v>
      </c>
      <c r="B625" t="s">
        <v>670</v>
      </c>
      <c r="C625">
        <f ca="1" t="shared" si="39"/>
        <v>0</v>
      </c>
      <c r="D625">
        <f t="shared" si="37"/>
        <v>0</v>
      </c>
      <c r="E625">
        <f t="shared" si="38"/>
        <v>2020</v>
      </c>
    </row>
    <row r="626" spans="1:5" ht="12.75">
      <c r="A626">
        <f t="shared" si="36"/>
        <v>0</v>
      </c>
      <c r="B626" t="s">
        <v>1345</v>
      </c>
      <c r="C626">
        <f ca="1" t="shared" si="39"/>
        <v>0</v>
      </c>
      <c r="D626">
        <f t="shared" si="37"/>
        <v>0</v>
      </c>
      <c r="E626">
        <f t="shared" si="38"/>
        <v>2020</v>
      </c>
    </row>
    <row r="627" spans="1:5" ht="12.75">
      <c r="A627">
        <f t="shared" si="36"/>
        <v>0</v>
      </c>
      <c r="B627" t="s">
        <v>1346</v>
      </c>
      <c r="C627">
        <f ca="1" t="shared" si="39"/>
        <v>0</v>
      </c>
      <c r="D627">
        <f t="shared" si="37"/>
        <v>0</v>
      </c>
      <c r="E627">
        <f t="shared" si="38"/>
        <v>2020</v>
      </c>
    </row>
    <row r="628" spans="1:5" ht="12.75">
      <c r="A628">
        <f t="shared" si="36"/>
        <v>0</v>
      </c>
      <c r="B628" t="s">
        <v>1016</v>
      </c>
      <c r="C628">
        <f ca="1" t="shared" si="39"/>
        <v>0</v>
      </c>
      <c r="D628">
        <f t="shared" si="37"/>
        <v>0</v>
      </c>
      <c r="E628">
        <f t="shared" si="38"/>
        <v>2020</v>
      </c>
    </row>
    <row r="629" spans="1:5" ht="12.75">
      <c r="A629">
        <f t="shared" si="36"/>
        <v>0</v>
      </c>
      <c r="B629" t="s">
        <v>671</v>
      </c>
      <c r="C629">
        <f ca="1" t="shared" si="39"/>
        <v>0</v>
      </c>
      <c r="D629">
        <f t="shared" si="37"/>
        <v>0</v>
      </c>
      <c r="E629">
        <f t="shared" si="38"/>
        <v>2020</v>
      </c>
    </row>
    <row r="630" spans="1:5" ht="12.75">
      <c r="A630">
        <f t="shared" si="36"/>
        <v>0</v>
      </c>
      <c r="B630" t="s">
        <v>1767</v>
      </c>
      <c r="C630">
        <f ca="1" t="shared" si="39"/>
        <v>0</v>
      </c>
      <c r="D630">
        <f t="shared" si="37"/>
        <v>0</v>
      </c>
      <c r="E630">
        <f t="shared" si="38"/>
        <v>2020</v>
      </c>
    </row>
    <row r="631" spans="1:5" ht="12.75">
      <c r="A631">
        <f t="shared" si="36"/>
        <v>0</v>
      </c>
      <c r="B631" t="s">
        <v>1768</v>
      </c>
      <c r="C631">
        <f ca="1" t="shared" si="39"/>
        <v>0</v>
      </c>
      <c r="D631">
        <f t="shared" si="37"/>
        <v>0</v>
      </c>
      <c r="E631">
        <f t="shared" si="38"/>
        <v>2020</v>
      </c>
    </row>
    <row r="632" spans="1:5" ht="12.75">
      <c r="A632">
        <f t="shared" si="36"/>
        <v>0</v>
      </c>
      <c r="B632" t="s">
        <v>672</v>
      </c>
      <c r="C632">
        <f ca="1" t="shared" si="39"/>
        <v>0</v>
      </c>
      <c r="D632">
        <f t="shared" si="37"/>
        <v>0</v>
      </c>
      <c r="E632">
        <f t="shared" si="38"/>
        <v>2020</v>
      </c>
    </row>
    <row r="633" spans="1:5" ht="12.75">
      <c r="A633">
        <f t="shared" si="36"/>
        <v>0</v>
      </c>
      <c r="B633" t="s">
        <v>950</v>
      </c>
      <c r="C633">
        <f ca="1" t="shared" si="39"/>
        <v>0</v>
      </c>
      <c r="D633">
        <f t="shared" si="37"/>
        <v>0</v>
      </c>
      <c r="E633">
        <f t="shared" si="38"/>
        <v>2020</v>
      </c>
    </row>
    <row r="634" spans="1:5" ht="12.75">
      <c r="A634">
        <f t="shared" si="36"/>
        <v>0</v>
      </c>
      <c r="B634" t="s">
        <v>673</v>
      </c>
      <c r="C634">
        <f ca="1" t="shared" si="39"/>
        <v>0</v>
      </c>
      <c r="D634">
        <f t="shared" si="37"/>
        <v>0</v>
      </c>
      <c r="E634">
        <f t="shared" si="38"/>
        <v>2020</v>
      </c>
    </row>
    <row r="635" spans="1:5" ht="12.75">
      <c r="A635">
        <f t="shared" si="36"/>
        <v>0</v>
      </c>
      <c r="B635" t="s">
        <v>674</v>
      </c>
      <c r="C635">
        <f ca="1" t="shared" si="39"/>
        <v>0</v>
      </c>
      <c r="D635">
        <f t="shared" si="37"/>
        <v>0</v>
      </c>
      <c r="E635">
        <f t="shared" si="38"/>
        <v>2020</v>
      </c>
    </row>
    <row r="636" spans="1:5" ht="12.75">
      <c r="A636">
        <f t="shared" si="36"/>
        <v>0</v>
      </c>
      <c r="B636" t="s">
        <v>1135</v>
      </c>
      <c r="C636">
        <f ca="1" t="shared" si="39"/>
        <v>0</v>
      </c>
      <c r="D636">
        <f t="shared" si="37"/>
        <v>0</v>
      </c>
      <c r="E636">
        <f t="shared" si="38"/>
        <v>2020</v>
      </c>
    </row>
    <row r="637" spans="1:5" ht="12.75">
      <c r="A637">
        <f t="shared" si="36"/>
        <v>0</v>
      </c>
      <c r="B637" t="s">
        <v>1134</v>
      </c>
      <c r="C637">
        <f ca="1" t="shared" si="39"/>
        <v>0</v>
      </c>
      <c r="D637">
        <f t="shared" si="37"/>
        <v>0</v>
      </c>
      <c r="E637">
        <f t="shared" si="38"/>
        <v>2020</v>
      </c>
    </row>
    <row r="638" spans="1:5" ht="12.75">
      <c r="A638">
        <f t="shared" si="36"/>
        <v>0</v>
      </c>
      <c r="B638" t="s">
        <v>1098</v>
      </c>
      <c r="C638">
        <f ca="1" t="shared" si="39"/>
        <v>0</v>
      </c>
      <c r="D638">
        <f t="shared" si="37"/>
        <v>0</v>
      </c>
      <c r="E638">
        <f t="shared" si="38"/>
        <v>2020</v>
      </c>
    </row>
    <row r="639" spans="1:5" ht="12.75">
      <c r="A639">
        <f t="shared" si="36"/>
        <v>0</v>
      </c>
      <c r="B639" t="s">
        <v>1100</v>
      </c>
      <c r="C639">
        <f ca="1" t="shared" si="39"/>
        <v>0</v>
      </c>
      <c r="D639">
        <f t="shared" si="37"/>
        <v>0</v>
      </c>
      <c r="E639">
        <f t="shared" si="38"/>
        <v>2020</v>
      </c>
    </row>
    <row r="640" spans="1:5" ht="12.75">
      <c r="A640">
        <f t="shared" si="36"/>
        <v>0</v>
      </c>
      <c r="B640" t="s">
        <v>1102</v>
      </c>
      <c r="C640">
        <f ca="1" t="shared" si="39"/>
        <v>0</v>
      </c>
      <c r="D640">
        <f t="shared" si="37"/>
        <v>0</v>
      </c>
      <c r="E640">
        <f t="shared" si="38"/>
        <v>2020</v>
      </c>
    </row>
    <row r="641" spans="1:5" ht="12.75">
      <c r="A641">
        <f t="shared" si="36"/>
        <v>0</v>
      </c>
      <c r="B641" t="s">
        <v>1103</v>
      </c>
      <c r="C641">
        <f ca="1" t="shared" si="39"/>
        <v>0</v>
      </c>
      <c r="D641">
        <f t="shared" si="37"/>
        <v>0</v>
      </c>
      <c r="E641">
        <f t="shared" si="38"/>
        <v>2020</v>
      </c>
    </row>
    <row r="642" spans="1:5" ht="12.75">
      <c r="A642">
        <f t="shared" si="36"/>
        <v>0</v>
      </c>
      <c r="B642" t="s">
        <v>1104</v>
      </c>
      <c r="C642">
        <f ca="1" t="shared" si="39"/>
        <v>0</v>
      </c>
      <c r="D642">
        <f t="shared" si="37"/>
        <v>0</v>
      </c>
      <c r="E642">
        <f t="shared" si="38"/>
        <v>2020</v>
      </c>
    </row>
    <row r="643" spans="1:5" ht="12.75">
      <c r="A643">
        <f t="shared" si="36"/>
        <v>0</v>
      </c>
      <c r="B643" t="s">
        <v>1105</v>
      </c>
      <c r="C643">
        <f ca="1" t="shared" si="39"/>
        <v>0</v>
      </c>
      <c r="D643">
        <f t="shared" si="37"/>
        <v>0</v>
      </c>
      <c r="E643">
        <f t="shared" si="38"/>
        <v>2020</v>
      </c>
    </row>
    <row r="644" spans="1:5" ht="12.75">
      <c r="A644">
        <f aca="true" t="shared" si="40" ref="A644:A707">clues</f>
        <v>0</v>
      </c>
      <c r="B644" t="s">
        <v>1106</v>
      </c>
      <c r="C644">
        <f ca="1" t="shared" si="39"/>
        <v>0</v>
      </c>
      <c r="D644">
        <f aca="true" t="shared" si="41" ref="D644:D707">mes</f>
        <v>0</v>
      </c>
      <c r="E644">
        <f aca="true" t="shared" si="42" ref="E644:E707">anno</f>
        <v>2020</v>
      </c>
    </row>
    <row r="645" spans="1:5" ht="12.75">
      <c r="A645">
        <f t="shared" si="40"/>
        <v>0</v>
      </c>
      <c r="B645" t="s">
        <v>1107</v>
      </c>
      <c r="C645">
        <f ca="1" t="shared" si="39"/>
        <v>0</v>
      </c>
      <c r="D645">
        <f t="shared" si="41"/>
        <v>0</v>
      </c>
      <c r="E645">
        <f t="shared" si="42"/>
        <v>2020</v>
      </c>
    </row>
    <row r="646" spans="1:5" ht="12.75">
      <c r="A646">
        <f t="shared" si="40"/>
        <v>0</v>
      </c>
      <c r="B646" t="s">
        <v>162</v>
      </c>
      <c r="C646">
        <f ca="1" t="shared" si="39"/>
        <v>0</v>
      </c>
      <c r="D646">
        <f t="shared" si="41"/>
        <v>0</v>
      </c>
      <c r="E646">
        <f t="shared" si="42"/>
        <v>2020</v>
      </c>
    </row>
    <row r="647" spans="1:5" ht="12.75">
      <c r="A647">
        <f t="shared" si="40"/>
        <v>0</v>
      </c>
      <c r="B647" t="s">
        <v>461</v>
      </c>
      <c r="C647">
        <f ca="1" t="shared" si="43" ref="C647:C710">INDIRECT(B647)</f>
        <v>0</v>
      </c>
      <c r="D647">
        <f t="shared" si="41"/>
        <v>0</v>
      </c>
      <c r="E647">
        <f t="shared" si="42"/>
        <v>2020</v>
      </c>
    </row>
    <row r="648" spans="1:5" ht="12.75">
      <c r="A648">
        <f t="shared" si="40"/>
        <v>0</v>
      </c>
      <c r="B648" t="s">
        <v>1942</v>
      </c>
      <c r="C648">
        <f ca="1" t="shared" si="43"/>
        <v>0</v>
      </c>
      <c r="D648">
        <f t="shared" si="41"/>
        <v>0</v>
      </c>
      <c r="E648">
        <f t="shared" si="42"/>
        <v>2020</v>
      </c>
    </row>
    <row r="649" spans="1:5" ht="12.75">
      <c r="A649">
        <f t="shared" si="40"/>
        <v>0</v>
      </c>
      <c r="B649" t="s">
        <v>1945</v>
      </c>
      <c r="C649">
        <f ca="1" t="shared" si="43"/>
        <v>0</v>
      </c>
      <c r="D649">
        <f t="shared" si="41"/>
        <v>0</v>
      </c>
      <c r="E649">
        <f t="shared" si="42"/>
        <v>2020</v>
      </c>
    </row>
    <row r="650" spans="1:5" ht="12.75">
      <c r="A650">
        <f t="shared" si="40"/>
        <v>0</v>
      </c>
      <c r="B650" t="s">
        <v>1947</v>
      </c>
      <c r="C650">
        <f ca="1" t="shared" si="43"/>
        <v>0</v>
      </c>
      <c r="D650">
        <f t="shared" si="41"/>
        <v>0</v>
      </c>
      <c r="E650">
        <f t="shared" si="42"/>
        <v>2020</v>
      </c>
    </row>
    <row r="651" spans="1:5" ht="12.75">
      <c r="A651">
        <f t="shared" si="40"/>
        <v>0</v>
      </c>
      <c r="B651" t="s">
        <v>1949</v>
      </c>
      <c r="C651">
        <f ca="1" t="shared" si="43"/>
        <v>0</v>
      </c>
      <c r="D651">
        <f t="shared" si="41"/>
        <v>0</v>
      </c>
      <c r="E651">
        <f t="shared" si="42"/>
        <v>2020</v>
      </c>
    </row>
    <row r="652" spans="1:5" ht="12.75">
      <c r="A652">
        <f t="shared" si="40"/>
        <v>0</v>
      </c>
      <c r="B652" t="s">
        <v>1953</v>
      </c>
      <c r="C652">
        <f ca="1" t="shared" si="43"/>
        <v>0</v>
      </c>
      <c r="D652">
        <f t="shared" si="41"/>
        <v>0</v>
      </c>
      <c r="E652">
        <f t="shared" si="42"/>
        <v>2020</v>
      </c>
    </row>
    <row r="653" spans="1:5" ht="12.75">
      <c r="A653">
        <f t="shared" si="40"/>
        <v>0</v>
      </c>
      <c r="B653" t="s">
        <v>1955</v>
      </c>
      <c r="C653">
        <f ca="1" t="shared" si="43"/>
        <v>0</v>
      </c>
      <c r="D653">
        <f t="shared" si="41"/>
        <v>0</v>
      </c>
      <c r="E653">
        <f t="shared" si="42"/>
        <v>2020</v>
      </c>
    </row>
    <row r="654" spans="1:5" ht="12.75">
      <c r="A654">
        <f t="shared" si="40"/>
        <v>0</v>
      </c>
      <c r="B654" t="s">
        <v>1957</v>
      </c>
      <c r="C654">
        <f ca="1" t="shared" si="43"/>
        <v>0</v>
      </c>
      <c r="D654">
        <f t="shared" si="41"/>
        <v>0</v>
      </c>
      <c r="E654">
        <f t="shared" si="42"/>
        <v>2020</v>
      </c>
    </row>
    <row r="655" spans="1:5" ht="12.75">
      <c r="A655">
        <f t="shared" si="40"/>
        <v>0</v>
      </c>
      <c r="B655" t="s">
        <v>1034</v>
      </c>
      <c r="C655">
        <f ca="1" t="shared" si="43"/>
        <v>0</v>
      </c>
      <c r="D655">
        <f t="shared" si="41"/>
        <v>0</v>
      </c>
      <c r="E655">
        <f t="shared" si="42"/>
        <v>2020</v>
      </c>
    </row>
    <row r="656" spans="1:5" ht="12.75">
      <c r="A656">
        <f t="shared" si="40"/>
        <v>0</v>
      </c>
      <c r="B656" t="s">
        <v>1035</v>
      </c>
      <c r="C656">
        <f ca="1" t="shared" si="43"/>
        <v>0</v>
      </c>
      <c r="D656">
        <f t="shared" si="41"/>
        <v>0</v>
      </c>
      <c r="E656">
        <f t="shared" si="42"/>
        <v>2020</v>
      </c>
    </row>
    <row r="657" spans="1:5" ht="12.75">
      <c r="A657">
        <f t="shared" si="40"/>
        <v>0</v>
      </c>
      <c r="B657" t="s">
        <v>1036</v>
      </c>
      <c r="C657">
        <f ca="1" t="shared" si="43"/>
        <v>0</v>
      </c>
      <c r="D657">
        <f t="shared" si="41"/>
        <v>0</v>
      </c>
      <c r="E657">
        <f t="shared" si="42"/>
        <v>2020</v>
      </c>
    </row>
    <row r="658" spans="1:5" ht="12.75">
      <c r="A658">
        <f t="shared" si="40"/>
        <v>0</v>
      </c>
      <c r="B658" t="s">
        <v>1037</v>
      </c>
      <c r="C658">
        <f ca="1" t="shared" si="43"/>
        <v>0</v>
      </c>
      <c r="D658">
        <f t="shared" si="41"/>
        <v>0</v>
      </c>
      <c r="E658">
        <f t="shared" si="42"/>
        <v>2020</v>
      </c>
    </row>
    <row r="659" spans="1:5" ht="12.75">
      <c r="A659">
        <f t="shared" si="40"/>
        <v>0</v>
      </c>
      <c r="B659" t="s">
        <v>583</v>
      </c>
      <c r="C659">
        <f ca="1" t="shared" si="43"/>
        <v>0</v>
      </c>
      <c r="D659">
        <f t="shared" si="41"/>
        <v>0</v>
      </c>
      <c r="E659">
        <f t="shared" si="42"/>
        <v>2020</v>
      </c>
    </row>
    <row r="660" spans="1:5" ht="12.75">
      <c r="A660">
        <f t="shared" si="40"/>
        <v>0</v>
      </c>
      <c r="B660" t="s">
        <v>585</v>
      </c>
      <c r="C660">
        <f ca="1" t="shared" si="43"/>
        <v>0</v>
      </c>
      <c r="D660">
        <f t="shared" si="41"/>
        <v>0</v>
      </c>
      <c r="E660">
        <f t="shared" si="42"/>
        <v>2020</v>
      </c>
    </row>
    <row r="661" spans="1:5" ht="12.75">
      <c r="A661">
        <f t="shared" si="40"/>
        <v>0</v>
      </c>
      <c r="B661" t="s">
        <v>1029</v>
      </c>
      <c r="C661">
        <f ca="1" t="shared" si="43"/>
        <v>0</v>
      </c>
      <c r="D661">
        <f t="shared" si="41"/>
        <v>0</v>
      </c>
      <c r="E661">
        <f t="shared" si="42"/>
        <v>2020</v>
      </c>
    </row>
    <row r="662" spans="1:5" ht="12.75">
      <c r="A662">
        <f t="shared" si="40"/>
        <v>0</v>
      </c>
      <c r="B662" t="s">
        <v>587</v>
      </c>
      <c r="C662">
        <f ca="1" t="shared" si="43"/>
        <v>0</v>
      </c>
      <c r="D662">
        <f t="shared" si="41"/>
        <v>0</v>
      </c>
      <c r="E662">
        <f t="shared" si="42"/>
        <v>2020</v>
      </c>
    </row>
    <row r="663" spans="1:5" ht="12.75">
      <c r="A663">
        <f t="shared" si="40"/>
        <v>0</v>
      </c>
      <c r="B663" t="s">
        <v>588</v>
      </c>
      <c r="C663">
        <f ca="1" t="shared" si="43"/>
        <v>0</v>
      </c>
      <c r="D663">
        <f t="shared" si="41"/>
        <v>0</v>
      </c>
      <c r="E663">
        <f t="shared" si="42"/>
        <v>2020</v>
      </c>
    </row>
    <row r="664" spans="1:5" ht="12.75">
      <c r="A664">
        <f t="shared" si="40"/>
        <v>0</v>
      </c>
      <c r="B664" t="s">
        <v>1030</v>
      </c>
      <c r="C664">
        <f ca="1" t="shared" si="43"/>
        <v>0</v>
      </c>
      <c r="D664">
        <f t="shared" si="41"/>
        <v>0</v>
      </c>
      <c r="E664">
        <f t="shared" si="42"/>
        <v>2020</v>
      </c>
    </row>
    <row r="665" spans="1:5" ht="12.75">
      <c r="A665">
        <f t="shared" si="40"/>
        <v>0</v>
      </c>
      <c r="B665" t="s">
        <v>589</v>
      </c>
      <c r="C665">
        <f ca="1" t="shared" si="43"/>
        <v>0</v>
      </c>
      <c r="D665">
        <f t="shared" si="41"/>
        <v>0</v>
      </c>
      <c r="E665">
        <f t="shared" si="42"/>
        <v>2020</v>
      </c>
    </row>
    <row r="666" spans="1:5" ht="12.75">
      <c r="A666">
        <f t="shared" si="40"/>
        <v>0</v>
      </c>
      <c r="B666" t="s">
        <v>1031</v>
      </c>
      <c r="C666">
        <f ca="1" t="shared" si="43"/>
        <v>0</v>
      </c>
      <c r="D666">
        <f t="shared" si="41"/>
        <v>0</v>
      </c>
      <c r="E666">
        <f t="shared" si="42"/>
        <v>2020</v>
      </c>
    </row>
    <row r="667" spans="1:5" ht="12.75">
      <c r="A667">
        <f t="shared" si="40"/>
        <v>0</v>
      </c>
      <c r="B667" t="s">
        <v>591</v>
      </c>
      <c r="C667">
        <f ca="1" t="shared" si="43"/>
        <v>0</v>
      </c>
      <c r="D667">
        <f t="shared" si="41"/>
        <v>0</v>
      </c>
      <c r="E667">
        <f t="shared" si="42"/>
        <v>2020</v>
      </c>
    </row>
    <row r="668" spans="1:5" ht="12.75">
      <c r="A668">
        <f t="shared" si="40"/>
        <v>0</v>
      </c>
      <c r="B668" t="s">
        <v>1032</v>
      </c>
      <c r="C668">
        <f ca="1" t="shared" si="43"/>
        <v>0</v>
      </c>
      <c r="D668">
        <f t="shared" si="41"/>
        <v>0</v>
      </c>
      <c r="E668">
        <f t="shared" si="42"/>
        <v>2020</v>
      </c>
    </row>
    <row r="669" spans="1:5" ht="12.75">
      <c r="A669">
        <f t="shared" si="40"/>
        <v>0</v>
      </c>
      <c r="B669" t="s">
        <v>594</v>
      </c>
      <c r="C669">
        <f ca="1" t="shared" si="43"/>
        <v>0</v>
      </c>
      <c r="D669">
        <f t="shared" si="41"/>
        <v>0</v>
      </c>
      <c r="E669">
        <f t="shared" si="42"/>
        <v>2020</v>
      </c>
    </row>
    <row r="670" spans="1:5" ht="12.75">
      <c r="A670">
        <f t="shared" si="40"/>
        <v>0</v>
      </c>
      <c r="B670" t="s">
        <v>595</v>
      </c>
      <c r="C670">
        <f ca="1" t="shared" si="43"/>
        <v>0</v>
      </c>
      <c r="D670">
        <f t="shared" si="41"/>
        <v>0</v>
      </c>
      <c r="E670">
        <f t="shared" si="42"/>
        <v>2020</v>
      </c>
    </row>
    <row r="671" spans="1:5" ht="12.75">
      <c r="A671">
        <f t="shared" si="40"/>
        <v>0</v>
      </c>
      <c r="B671" t="s">
        <v>1033</v>
      </c>
      <c r="C671">
        <f ca="1" t="shared" si="43"/>
        <v>0</v>
      </c>
      <c r="D671">
        <f t="shared" si="41"/>
        <v>0</v>
      </c>
      <c r="E671">
        <f t="shared" si="42"/>
        <v>2020</v>
      </c>
    </row>
    <row r="672" spans="1:5" ht="12.75">
      <c r="A672">
        <f t="shared" si="40"/>
        <v>0</v>
      </c>
      <c r="B672" t="s">
        <v>592</v>
      </c>
      <c r="C672">
        <f ca="1" t="shared" si="43"/>
        <v>0</v>
      </c>
      <c r="D672">
        <f t="shared" si="41"/>
        <v>0</v>
      </c>
      <c r="E672">
        <f t="shared" si="42"/>
        <v>2020</v>
      </c>
    </row>
    <row r="673" spans="1:5" ht="12.75">
      <c r="A673">
        <f t="shared" si="40"/>
        <v>0</v>
      </c>
      <c r="B673" t="s">
        <v>593</v>
      </c>
      <c r="C673">
        <f ca="1" t="shared" si="43"/>
        <v>0</v>
      </c>
      <c r="D673">
        <f t="shared" si="41"/>
        <v>0</v>
      </c>
      <c r="E673">
        <f t="shared" si="42"/>
        <v>2020</v>
      </c>
    </row>
    <row r="674" spans="1:5" ht="12.75">
      <c r="A674">
        <f t="shared" si="40"/>
        <v>0</v>
      </c>
      <c r="B674" t="s">
        <v>596</v>
      </c>
      <c r="C674">
        <f ca="1" t="shared" si="43"/>
        <v>0</v>
      </c>
      <c r="D674">
        <f t="shared" si="41"/>
        <v>0</v>
      </c>
      <c r="E674">
        <f t="shared" si="42"/>
        <v>2020</v>
      </c>
    </row>
    <row r="675" spans="1:5" ht="12.75">
      <c r="A675">
        <f t="shared" si="40"/>
        <v>0</v>
      </c>
      <c r="B675" t="s">
        <v>1808</v>
      </c>
      <c r="C675">
        <f ca="1" t="shared" si="43"/>
        <v>0</v>
      </c>
      <c r="D675">
        <f t="shared" si="41"/>
        <v>0</v>
      </c>
      <c r="E675">
        <f t="shared" si="42"/>
        <v>2020</v>
      </c>
    </row>
    <row r="676" spans="1:5" ht="12.75">
      <c r="A676">
        <f t="shared" si="40"/>
        <v>0</v>
      </c>
      <c r="B676" t="s">
        <v>1809</v>
      </c>
      <c r="C676">
        <f ca="1" t="shared" si="43"/>
        <v>0</v>
      </c>
      <c r="D676">
        <f t="shared" si="41"/>
        <v>0</v>
      </c>
      <c r="E676">
        <f t="shared" si="42"/>
        <v>2020</v>
      </c>
    </row>
    <row r="677" spans="1:5" ht="12.75">
      <c r="A677">
        <f t="shared" si="40"/>
        <v>0</v>
      </c>
      <c r="B677" t="s">
        <v>1810</v>
      </c>
      <c r="C677">
        <f ca="1" t="shared" si="43"/>
        <v>0</v>
      </c>
      <c r="D677">
        <f t="shared" si="41"/>
        <v>0</v>
      </c>
      <c r="E677">
        <f t="shared" si="42"/>
        <v>2020</v>
      </c>
    </row>
    <row r="678" spans="1:5" ht="12.75">
      <c r="A678">
        <f t="shared" si="40"/>
        <v>0</v>
      </c>
      <c r="B678" t="s">
        <v>598</v>
      </c>
      <c r="C678">
        <f ca="1" t="shared" si="43"/>
        <v>0</v>
      </c>
      <c r="D678">
        <f t="shared" si="41"/>
        <v>0</v>
      </c>
      <c r="E678">
        <f t="shared" si="42"/>
        <v>2020</v>
      </c>
    </row>
    <row r="679" spans="1:5" ht="12.75">
      <c r="A679">
        <f t="shared" si="40"/>
        <v>0</v>
      </c>
      <c r="B679" t="s">
        <v>1038</v>
      </c>
      <c r="C679">
        <f ca="1" t="shared" si="43"/>
        <v>0</v>
      </c>
      <c r="D679">
        <f t="shared" si="41"/>
        <v>0</v>
      </c>
      <c r="E679">
        <f t="shared" si="42"/>
        <v>2020</v>
      </c>
    </row>
    <row r="680" spans="1:5" ht="12.75">
      <c r="A680">
        <f t="shared" si="40"/>
        <v>0</v>
      </c>
      <c r="B680" t="s">
        <v>1039</v>
      </c>
      <c r="C680">
        <f ca="1" t="shared" si="43"/>
        <v>0</v>
      </c>
      <c r="D680">
        <f t="shared" si="41"/>
        <v>0</v>
      </c>
      <c r="E680">
        <f t="shared" si="42"/>
        <v>2020</v>
      </c>
    </row>
    <row r="681" spans="1:5" ht="12.75">
      <c r="A681">
        <f t="shared" si="40"/>
        <v>0</v>
      </c>
      <c r="B681" t="s">
        <v>1040</v>
      </c>
      <c r="C681">
        <f ca="1" t="shared" si="43"/>
        <v>0</v>
      </c>
      <c r="D681">
        <f t="shared" si="41"/>
        <v>0</v>
      </c>
      <c r="E681">
        <f t="shared" si="42"/>
        <v>2020</v>
      </c>
    </row>
    <row r="682" spans="1:5" ht="12.75">
      <c r="A682">
        <f t="shared" si="40"/>
        <v>0</v>
      </c>
      <c r="B682" t="s">
        <v>1041</v>
      </c>
      <c r="C682">
        <f ca="1" t="shared" si="43"/>
        <v>0</v>
      </c>
      <c r="D682">
        <f t="shared" si="41"/>
        <v>0</v>
      </c>
      <c r="E682">
        <f t="shared" si="42"/>
        <v>2020</v>
      </c>
    </row>
    <row r="683" spans="1:5" ht="12.75">
      <c r="A683">
        <f t="shared" si="40"/>
        <v>0</v>
      </c>
      <c r="B683" t="s">
        <v>1042</v>
      </c>
      <c r="C683">
        <f ca="1" t="shared" si="43"/>
        <v>0</v>
      </c>
      <c r="D683">
        <f t="shared" si="41"/>
        <v>0</v>
      </c>
      <c r="E683">
        <f t="shared" si="42"/>
        <v>2020</v>
      </c>
    </row>
    <row r="684" spans="1:5" ht="12.75">
      <c r="A684">
        <f t="shared" si="40"/>
        <v>0</v>
      </c>
      <c r="B684" t="s">
        <v>1043</v>
      </c>
      <c r="C684">
        <f ca="1" t="shared" si="43"/>
        <v>0</v>
      </c>
      <c r="D684">
        <f t="shared" si="41"/>
        <v>0</v>
      </c>
      <c r="E684">
        <f t="shared" si="42"/>
        <v>2020</v>
      </c>
    </row>
    <row r="685" spans="1:5" ht="12.75">
      <c r="A685">
        <f t="shared" si="40"/>
        <v>0</v>
      </c>
      <c r="B685" t="s">
        <v>1044</v>
      </c>
      <c r="C685">
        <f ca="1" t="shared" si="43"/>
        <v>0</v>
      </c>
      <c r="D685">
        <f t="shared" si="41"/>
        <v>0</v>
      </c>
      <c r="E685">
        <f t="shared" si="42"/>
        <v>2020</v>
      </c>
    </row>
    <row r="686" spans="1:5" ht="12.75">
      <c r="A686">
        <f t="shared" si="40"/>
        <v>0</v>
      </c>
      <c r="B686" t="s">
        <v>1045</v>
      </c>
      <c r="C686">
        <f ca="1" t="shared" si="43"/>
        <v>0</v>
      </c>
      <c r="D686">
        <f t="shared" si="41"/>
        <v>0</v>
      </c>
      <c r="E686">
        <f t="shared" si="42"/>
        <v>2020</v>
      </c>
    </row>
    <row r="687" spans="1:5" ht="12.75">
      <c r="A687">
        <f t="shared" si="40"/>
        <v>0</v>
      </c>
      <c r="B687" t="s">
        <v>1046</v>
      </c>
      <c r="C687">
        <f ca="1" t="shared" si="43"/>
        <v>0</v>
      </c>
      <c r="D687">
        <f t="shared" si="41"/>
        <v>0</v>
      </c>
      <c r="E687">
        <f t="shared" si="42"/>
        <v>2020</v>
      </c>
    </row>
    <row r="688" spans="1:5" ht="12.75">
      <c r="A688">
        <f t="shared" si="40"/>
        <v>0</v>
      </c>
      <c r="B688" t="s">
        <v>603</v>
      </c>
      <c r="C688">
        <f ca="1" t="shared" si="43"/>
        <v>0</v>
      </c>
      <c r="D688">
        <f t="shared" si="41"/>
        <v>0</v>
      </c>
      <c r="E688">
        <f t="shared" si="42"/>
        <v>2020</v>
      </c>
    </row>
    <row r="689" spans="1:5" ht="12.75">
      <c r="A689">
        <f t="shared" si="40"/>
        <v>0</v>
      </c>
      <c r="B689" t="s">
        <v>606</v>
      </c>
      <c r="C689">
        <f ca="1" t="shared" si="43"/>
        <v>0</v>
      </c>
      <c r="D689">
        <f t="shared" si="41"/>
        <v>0</v>
      </c>
      <c r="E689">
        <f t="shared" si="42"/>
        <v>2020</v>
      </c>
    </row>
    <row r="690" spans="1:5" ht="12.75">
      <c r="A690">
        <f t="shared" si="40"/>
        <v>0</v>
      </c>
      <c r="B690" t="s">
        <v>609</v>
      </c>
      <c r="C690">
        <f ca="1" t="shared" si="43"/>
        <v>0</v>
      </c>
      <c r="D690">
        <f t="shared" si="41"/>
        <v>0</v>
      </c>
      <c r="E690">
        <f t="shared" si="42"/>
        <v>2020</v>
      </c>
    </row>
    <row r="691" spans="1:5" ht="12.75">
      <c r="A691">
        <f t="shared" si="40"/>
        <v>0</v>
      </c>
      <c r="B691" t="s">
        <v>611</v>
      </c>
      <c r="C691">
        <f ca="1" t="shared" si="43"/>
        <v>0</v>
      </c>
      <c r="D691">
        <f t="shared" si="41"/>
        <v>0</v>
      </c>
      <c r="E691">
        <f t="shared" si="42"/>
        <v>2020</v>
      </c>
    </row>
    <row r="692" spans="1:5" ht="12.75">
      <c r="A692">
        <f t="shared" si="40"/>
        <v>0</v>
      </c>
      <c r="B692" t="s">
        <v>613</v>
      </c>
      <c r="C692">
        <f ca="1" t="shared" si="43"/>
        <v>0</v>
      </c>
      <c r="D692">
        <f t="shared" si="41"/>
        <v>0</v>
      </c>
      <c r="E692">
        <f t="shared" si="42"/>
        <v>2020</v>
      </c>
    </row>
    <row r="693" spans="1:5" ht="12.75">
      <c r="A693">
        <f t="shared" si="40"/>
        <v>0</v>
      </c>
      <c r="B693" t="s">
        <v>616</v>
      </c>
      <c r="C693">
        <f ca="1" t="shared" si="43"/>
        <v>0</v>
      </c>
      <c r="D693">
        <f t="shared" si="41"/>
        <v>0</v>
      </c>
      <c r="E693">
        <f t="shared" si="42"/>
        <v>2020</v>
      </c>
    </row>
    <row r="694" spans="1:5" ht="12.75">
      <c r="A694">
        <f t="shared" si="40"/>
        <v>0</v>
      </c>
      <c r="B694" t="s">
        <v>994</v>
      </c>
      <c r="C694">
        <f ca="1" t="shared" si="43"/>
        <v>0</v>
      </c>
      <c r="D694">
        <f t="shared" si="41"/>
        <v>0</v>
      </c>
      <c r="E694">
        <f t="shared" si="42"/>
        <v>2020</v>
      </c>
    </row>
    <row r="695" spans="1:5" ht="12.75">
      <c r="A695">
        <f t="shared" si="40"/>
        <v>0</v>
      </c>
      <c r="B695" t="s">
        <v>618</v>
      </c>
      <c r="C695">
        <f ca="1" t="shared" si="43"/>
        <v>0</v>
      </c>
      <c r="D695">
        <f t="shared" si="41"/>
        <v>0</v>
      </c>
      <c r="E695">
        <f t="shared" si="42"/>
        <v>2020</v>
      </c>
    </row>
    <row r="696" spans="1:5" ht="12.75">
      <c r="A696">
        <f t="shared" si="40"/>
        <v>0</v>
      </c>
      <c r="B696" t="s">
        <v>620</v>
      </c>
      <c r="C696">
        <f ca="1" t="shared" si="43"/>
        <v>0</v>
      </c>
      <c r="D696">
        <f t="shared" si="41"/>
        <v>0</v>
      </c>
      <c r="E696">
        <f t="shared" si="42"/>
        <v>2020</v>
      </c>
    </row>
    <row r="697" spans="1:5" ht="12.75">
      <c r="A697">
        <f t="shared" si="40"/>
        <v>0</v>
      </c>
      <c r="B697" t="s">
        <v>622</v>
      </c>
      <c r="C697">
        <f ca="1" t="shared" si="43"/>
        <v>0</v>
      </c>
      <c r="D697">
        <f t="shared" si="41"/>
        <v>0</v>
      </c>
      <c r="E697">
        <f t="shared" si="42"/>
        <v>2020</v>
      </c>
    </row>
    <row r="698" spans="1:5" ht="12.75">
      <c r="A698">
        <f t="shared" si="40"/>
        <v>0</v>
      </c>
      <c r="B698" t="s">
        <v>625</v>
      </c>
      <c r="C698">
        <f ca="1" t="shared" si="43"/>
        <v>0</v>
      </c>
      <c r="D698">
        <f t="shared" si="41"/>
        <v>0</v>
      </c>
      <c r="E698">
        <f t="shared" si="42"/>
        <v>2020</v>
      </c>
    </row>
    <row r="699" spans="1:5" ht="12.75">
      <c r="A699">
        <f t="shared" si="40"/>
        <v>0</v>
      </c>
      <c r="B699" t="s">
        <v>628</v>
      </c>
      <c r="C699">
        <f ca="1" t="shared" si="43"/>
        <v>0</v>
      </c>
      <c r="D699">
        <f t="shared" si="41"/>
        <v>0</v>
      </c>
      <c r="E699">
        <f t="shared" si="42"/>
        <v>2020</v>
      </c>
    </row>
    <row r="700" spans="1:5" ht="12.75">
      <c r="A700">
        <f t="shared" si="40"/>
        <v>0</v>
      </c>
      <c r="B700" t="s">
        <v>630</v>
      </c>
      <c r="C700">
        <f ca="1" t="shared" si="43"/>
        <v>0</v>
      </c>
      <c r="D700">
        <f t="shared" si="41"/>
        <v>0</v>
      </c>
      <c r="E700">
        <f t="shared" si="42"/>
        <v>2020</v>
      </c>
    </row>
    <row r="701" spans="1:5" ht="12.75">
      <c r="A701">
        <f t="shared" si="40"/>
        <v>0</v>
      </c>
      <c r="B701" t="s">
        <v>632</v>
      </c>
      <c r="C701">
        <f ca="1" t="shared" si="43"/>
        <v>0</v>
      </c>
      <c r="D701">
        <f t="shared" si="41"/>
        <v>0</v>
      </c>
      <c r="E701">
        <f t="shared" si="42"/>
        <v>2020</v>
      </c>
    </row>
    <row r="702" spans="1:5" ht="12.75">
      <c r="A702">
        <f t="shared" si="40"/>
        <v>0</v>
      </c>
      <c r="B702" t="s">
        <v>635</v>
      </c>
      <c r="C702">
        <f ca="1" t="shared" si="43"/>
        <v>0</v>
      </c>
      <c r="D702">
        <f t="shared" si="41"/>
        <v>0</v>
      </c>
      <c r="E702">
        <f t="shared" si="42"/>
        <v>2020</v>
      </c>
    </row>
    <row r="703" spans="1:5" ht="12.75">
      <c r="A703">
        <f t="shared" si="40"/>
        <v>0</v>
      </c>
      <c r="B703" t="s">
        <v>637</v>
      </c>
      <c r="C703">
        <f ca="1" t="shared" si="43"/>
        <v>0</v>
      </c>
      <c r="D703">
        <f t="shared" si="41"/>
        <v>0</v>
      </c>
      <c r="E703">
        <f t="shared" si="42"/>
        <v>2020</v>
      </c>
    </row>
    <row r="704" spans="1:5" ht="12.75">
      <c r="A704">
        <f t="shared" si="40"/>
        <v>0</v>
      </c>
      <c r="B704" t="s">
        <v>640</v>
      </c>
      <c r="C704">
        <f ca="1" t="shared" si="43"/>
        <v>0</v>
      </c>
      <c r="D704">
        <f t="shared" si="41"/>
        <v>0</v>
      </c>
      <c r="E704">
        <f t="shared" si="42"/>
        <v>2020</v>
      </c>
    </row>
    <row r="705" spans="1:5" ht="12.75">
      <c r="A705">
        <f t="shared" si="40"/>
        <v>0</v>
      </c>
      <c r="B705" t="s">
        <v>995</v>
      </c>
      <c r="C705">
        <f ca="1" t="shared" si="43"/>
        <v>0</v>
      </c>
      <c r="D705">
        <f t="shared" si="41"/>
        <v>0</v>
      </c>
      <c r="E705">
        <f t="shared" si="42"/>
        <v>2020</v>
      </c>
    </row>
    <row r="706" spans="1:5" ht="12.75">
      <c r="A706">
        <f t="shared" si="40"/>
        <v>0</v>
      </c>
      <c r="B706" t="s">
        <v>642</v>
      </c>
      <c r="C706">
        <f ca="1" t="shared" si="43"/>
        <v>0</v>
      </c>
      <c r="D706">
        <f t="shared" si="41"/>
        <v>0</v>
      </c>
      <c r="E706">
        <f t="shared" si="42"/>
        <v>2020</v>
      </c>
    </row>
    <row r="707" spans="1:5" ht="12.75">
      <c r="A707">
        <f t="shared" si="40"/>
        <v>0</v>
      </c>
      <c r="B707" t="s">
        <v>643</v>
      </c>
      <c r="C707">
        <f ca="1" t="shared" si="43"/>
        <v>0</v>
      </c>
      <c r="D707">
        <f t="shared" si="41"/>
        <v>0</v>
      </c>
      <c r="E707">
        <f t="shared" si="42"/>
        <v>2020</v>
      </c>
    </row>
    <row r="708" spans="1:5" ht="12.75">
      <c r="A708">
        <f aca="true" t="shared" si="44" ref="A708:A771">clues</f>
        <v>0</v>
      </c>
      <c r="B708" t="s">
        <v>644</v>
      </c>
      <c r="C708">
        <f ca="1" t="shared" si="43"/>
        <v>0</v>
      </c>
      <c r="D708">
        <f aca="true" t="shared" si="45" ref="D708:D771">mes</f>
        <v>0</v>
      </c>
      <c r="E708">
        <f aca="true" t="shared" si="46" ref="E708:E771">anno</f>
        <v>2020</v>
      </c>
    </row>
    <row r="709" spans="1:5" ht="12.75">
      <c r="A709">
        <f t="shared" si="44"/>
        <v>0</v>
      </c>
      <c r="B709" t="s">
        <v>645</v>
      </c>
      <c r="C709">
        <f ca="1" t="shared" si="43"/>
        <v>0</v>
      </c>
      <c r="D709">
        <f t="shared" si="45"/>
        <v>0</v>
      </c>
      <c r="E709">
        <f t="shared" si="46"/>
        <v>2020</v>
      </c>
    </row>
    <row r="710" spans="1:5" ht="12.75">
      <c r="A710">
        <f t="shared" si="44"/>
        <v>0</v>
      </c>
      <c r="B710" t="s">
        <v>646</v>
      </c>
      <c r="C710">
        <f ca="1" t="shared" si="43"/>
        <v>0</v>
      </c>
      <c r="D710">
        <f t="shared" si="45"/>
        <v>0</v>
      </c>
      <c r="E710">
        <f t="shared" si="46"/>
        <v>2020</v>
      </c>
    </row>
    <row r="711" spans="1:5" ht="12.75">
      <c r="A711">
        <f t="shared" si="44"/>
        <v>0</v>
      </c>
      <c r="B711" t="s">
        <v>647</v>
      </c>
      <c r="C711">
        <f ca="1" t="shared" si="47" ref="C711:C774">INDIRECT(B711)</f>
        <v>0</v>
      </c>
      <c r="D711">
        <f t="shared" si="45"/>
        <v>0</v>
      </c>
      <c r="E711">
        <f t="shared" si="46"/>
        <v>2020</v>
      </c>
    </row>
    <row r="712" spans="1:5" ht="12.75">
      <c r="A712">
        <f t="shared" si="44"/>
        <v>0</v>
      </c>
      <c r="B712" t="s">
        <v>648</v>
      </c>
      <c r="C712">
        <f ca="1" t="shared" si="47"/>
        <v>0</v>
      </c>
      <c r="D712">
        <f t="shared" si="45"/>
        <v>0</v>
      </c>
      <c r="E712">
        <f t="shared" si="46"/>
        <v>2020</v>
      </c>
    </row>
    <row r="713" spans="1:5" ht="12.75">
      <c r="A713">
        <f t="shared" si="44"/>
        <v>0</v>
      </c>
      <c r="B713" t="s">
        <v>649</v>
      </c>
      <c r="C713">
        <f ca="1" t="shared" si="47"/>
        <v>0</v>
      </c>
      <c r="D713">
        <f t="shared" si="45"/>
        <v>0</v>
      </c>
      <c r="E713">
        <f t="shared" si="46"/>
        <v>2020</v>
      </c>
    </row>
    <row r="714" spans="1:5" ht="12.75">
      <c r="A714">
        <f t="shared" si="44"/>
        <v>0</v>
      </c>
      <c r="B714" t="s">
        <v>650</v>
      </c>
      <c r="C714">
        <f ca="1" t="shared" si="47"/>
        <v>0</v>
      </c>
      <c r="D714">
        <f t="shared" si="45"/>
        <v>0</v>
      </c>
      <c r="E714">
        <f t="shared" si="46"/>
        <v>2020</v>
      </c>
    </row>
    <row r="715" spans="1:5" ht="12.75">
      <c r="A715">
        <f t="shared" si="44"/>
        <v>0</v>
      </c>
      <c r="B715" t="s">
        <v>651</v>
      </c>
      <c r="C715">
        <f ca="1" t="shared" si="47"/>
        <v>0</v>
      </c>
      <c r="D715">
        <f t="shared" si="45"/>
        <v>0</v>
      </c>
      <c r="E715">
        <f t="shared" si="46"/>
        <v>2020</v>
      </c>
    </row>
    <row r="716" spans="1:5" ht="12.75">
      <c r="A716">
        <f t="shared" si="44"/>
        <v>0</v>
      </c>
      <c r="B716" t="s">
        <v>996</v>
      </c>
      <c r="C716">
        <f ca="1" t="shared" si="47"/>
        <v>0</v>
      </c>
      <c r="D716">
        <f t="shared" si="45"/>
        <v>0</v>
      </c>
      <c r="E716">
        <f t="shared" si="46"/>
        <v>2020</v>
      </c>
    </row>
    <row r="717" spans="1:5" ht="12.75">
      <c r="A717">
        <f t="shared" si="44"/>
        <v>0</v>
      </c>
      <c r="B717" t="s">
        <v>652</v>
      </c>
      <c r="C717">
        <f ca="1" t="shared" si="47"/>
        <v>0</v>
      </c>
      <c r="D717">
        <f t="shared" si="45"/>
        <v>0</v>
      </c>
      <c r="E717">
        <f t="shared" si="46"/>
        <v>2020</v>
      </c>
    </row>
    <row r="718" spans="1:5" ht="12.75">
      <c r="A718">
        <f t="shared" si="44"/>
        <v>0</v>
      </c>
      <c r="B718" t="s">
        <v>653</v>
      </c>
      <c r="C718">
        <f ca="1" t="shared" si="47"/>
        <v>0</v>
      </c>
      <c r="D718">
        <f t="shared" si="45"/>
        <v>0</v>
      </c>
      <c r="E718">
        <f t="shared" si="46"/>
        <v>2020</v>
      </c>
    </row>
    <row r="719" spans="1:5" ht="12.75">
      <c r="A719">
        <f t="shared" si="44"/>
        <v>0</v>
      </c>
      <c r="B719" t="s">
        <v>1648</v>
      </c>
      <c r="C719">
        <f ca="1" t="shared" si="47"/>
        <v>0</v>
      </c>
      <c r="D719">
        <f t="shared" si="45"/>
        <v>0</v>
      </c>
      <c r="E719">
        <f t="shared" si="46"/>
        <v>2020</v>
      </c>
    </row>
    <row r="720" spans="1:5" ht="12.75">
      <c r="A720">
        <f t="shared" si="44"/>
        <v>0</v>
      </c>
      <c r="B720" t="s">
        <v>1649</v>
      </c>
      <c r="C720">
        <f ca="1" t="shared" si="47"/>
        <v>0</v>
      </c>
      <c r="D720">
        <f t="shared" si="45"/>
        <v>0</v>
      </c>
      <c r="E720">
        <f t="shared" si="46"/>
        <v>2020</v>
      </c>
    </row>
    <row r="721" spans="1:5" ht="12.75">
      <c r="A721">
        <f t="shared" si="44"/>
        <v>0</v>
      </c>
      <c r="B721" t="s">
        <v>1650</v>
      </c>
      <c r="C721">
        <f ca="1" t="shared" si="47"/>
        <v>0</v>
      </c>
      <c r="D721">
        <f t="shared" si="45"/>
        <v>0</v>
      </c>
      <c r="E721">
        <f t="shared" si="46"/>
        <v>2020</v>
      </c>
    </row>
    <row r="722" spans="1:5" ht="12.75">
      <c r="A722">
        <f t="shared" si="44"/>
        <v>0</v>
      </c>
      <c r="B722" t="s">
        <v>1651</v>
      </c>
      <c r="C722">
        <f ca="1" t="shared" si="47"/>
        <v>0</v>
      </c>
      <c r="D722">
        <f t="shared" si="45"/>
        <v>0</v>
      </c>
      <c r="E722">
        <f t="shared" si="46"/>
        <v>2020</v>
      </c>
    </row>
    <row r="723" spans="1:5" ht="12.75">
      <c r="A723">
        <f t="shared" si="44"/>
        <v>0</v>
      </c>
      <c r="B723" t="s">
        <v>1652</v>
      </c>
      <c r="C723">
        <f ca="1" t="shared" si="47"/>
        <v>0</v>
      </c>
      <c r="D723">
        <f t="shared" si="45"/>
        <v>0</v>
      </c>
      <c r="E723">
        <f t="shared" si="46"/>
        <v>2020</v>
      </c>
    </row>
    <row r="724" spans="1:5" ht="12.75">
      <c r="A724">
        <f t="shared" si="44"/>
        <v>0</v>
      </c>
      <c r="B724" t="s">
        <v>1653</v>
      </c>
      <c r="C724">
        <f ca="1" t="shared" si="47"/>
        <v>0</v>
      </c>
      <c r="D724">
        <f t="shared" si="45"/>
        <v>0</v>
      </c>
      <c r="E724">
        <f t="shared" si="46"/>
        <v>2020</v>
      </c>
    </row>
    <row r="725" spans="1:5" ht="12.75">
      <c r="A725">
        <f t="shared" si="44"/>
        <v>0</v>
      </c>
      <c r="B725" t="s">
        <v>1654</v>
      </c>
      <c r="C725">
        <f ca="1" t="shared" si="47"/>
        <v>0</v>
      </c>
      <c r="D725">
        <f t="shared" si="45"/>
        <v>0</v>
      </c>
      <c r="E725">
        <f t="shared" si="46"/>
        <v>2020</v>
      </c>
    </row>
    <row r="726" spans="1:5" ht="12.75">
      <c r="A726">
        <f t="shared" si="44"/>
        <v>0</v>
      </c>
      <c r="B726" t="s">
        <v>1655</v>
      </c>
      <c r="C726">
        <f ca="1" t="shared" si="47"/>
        <v>0</v>
      </c>
      <c r="D726">
        <f t="shared" si="45"/>
        <v>0</v>
      </c>
      <c r="E726">
        <f t="shared" si="46"/>
        <v>2020</v>
      </c>
    </row>
    <row r="727" spans="1:5" ht="12.75">
      <c r="A727">
        <f t="shared" si="44"/>
        <v>0</v>
      </c>
      <c r="B727" t="s">
        <v>1656</v>
      </c>
      <c r="C727">
        <f ca="1" t="shared" si="47"/>
        <v>0</v>
      </c>
      <c r="D727">
        <f t="shared" si="45"/>
        <v>0</v>
      </c>
      <c r="E727">
        <f t="shared" si="46"/>
        <v>2020</v>
      </c>
    </row>
    <row r="728" spans="1:5" ht="12.75">
      <c r="A728">
        <f t="shared" si="44"/>
        <v>0</v>
      </c>
      <c r="B728" t="s">
        <v>1657</v>
      </c>
      <c r="C728">
        <f ca="1" t="shared" si="47"/>
        <v>0</v>
      </c>
      <c r="D728">
        <f t="shared" si="45"/>
        <v>0</v>
      </c>
      <c r="E728">
        <f t="shared" si="46"/>
        <v>2020</v>
      </c>
    </row>
    <row r="729" spans="1:5" ht="12.75">
      <c r="A729">
        <f t="shared" si="44"/>
        <v>0</v>
      </c>
      <c r="B729" t="s">
        <v>1658</v>
      </c>
      <c r="C729">
        <f ca="1" t="shared" si="47"/>
        <v>0</v>
      </c>
      <c r="D729">
        <f t="shared" si="45"/>
        <v>0</v>
      </c>
      <c r="E729">
        <f t="shared" si="46"/>
        <v>2020</v>
      </c>
    </row>
    <row r="730" spans="1:5" ht="12.75">
      <c r="A730">
        <f t="shared" si="44"/>
        <v>0</v>
      </c>
      <c r="B730" t="s">
        <v>1659</v>
      </c>
      <c r="C730">
        <f ca="1" t="shared" si="47"/>
        <v>0</v>
      </c>
      <c r="D730">
        <f t="shared" si="45"/>
        <v>0</v>
      </c>
      <c r="E730">
        <f t="shared" si="46"/>
        <v>2020</v>
      </c>
    </row>
    <row r="731" spans="1:5" ht="12.75">
      <c r="A731">
        <f t="shared" si="44"/>
        <v>0</v>
      </c>
      <c r="B731" t="s">
        <v>1660</v>
      </c>
      <c r="C731">
        <f ca="1" t="shared" si="47"/>
        <v>0</v>
      </c>
      <c r="D731">
        <f t="shared" si="45"/>
        <v>0</v>
      </c>
      <c r="E731">
        <f t="shared" si="46"/>
        <v>2020</v>
      </c>
    </row>
    <row r="732" spans="1:5" ht="12.75">
      <c r="A732">
        <f t="shared" si="44"/>
        <v>0</v>
      </c>
      <c r="B732" t="s">
        <v>1661</v>
      </c>
      <c r="C732">
        <f ca="1" t="shared" si="47"/>
        <v>0</v>
      </c>
      <c r="D732">
        <f t="shared" si="45"/>
        <v>0</v>
      </c>
      <c r="E732">
        <f t="shared" si="46"/>
        <v>2020</v>
      </c>
    </row>
    <row r="733" spans="1:5" ht="12.75">
      <c r="A733">
        <f t="shared" si="44"/>
        <v>0</v>
      </c>
      <c r="B733" t="s">
        <v>1662</v>
      </c>
      <c r="C733">
        <f ca="1" t="shared" si="47"/>
        <v>0</v>
      </c>
      <c r="D733">
        <f t="shared" si="45"/>
        <v>0</v>
      </c>
      <c r="E733">
        <f t="shared" si="46"/>
        <v>2020</v>
      </c>
    </row>
    <row r="734" spans="1:5" ht="12.75">
      <c r="A734">
        <f t="shared" si="44"/>
        <v>0</v>
      </c>
      <c r="B734" t="s">
        <v>1663</v>
      </c>
      <c r="C734">
        <f ca="1" t="shared" si="47"/>
        <v>0</v>
      </c>
      <c r="D734">
        <f t="shared" si="45"/>
        <v>0</v>
      </c>
      <c r="E734">
        <f t="shared" si="46"/>
        <v>2020</v>
      </c>
    </row>
    <row r="735" spans="1:5" ht="12.75">
      <c r="A735">
        <f t="shared" si="44"/>
        <v>0</v>
      </c>
      <c r="B735" t="s">
        <v>1664</v>
      </c>
      <c r="C735">
        <f ca="1" t="shared" si="47"/>
        <v>0</v>
      </c>
      <c r="D735">
        <f t="shared" si="45"/>
        <v>0</v>
      </c>
      <c r="E735">
        <f t="shared" si="46"/>
        <v>2020</v>
      </c>
    </row>
    <row r="736" spans="1:5" ht="12.75">
      <c r="A736">
        <f t="shared" si="44"/>
        <v>0</v>
      </c>
      <c r="B736" t="s">
        <v>1665</v>
      </c>
      <c r="C736">
        <f ca="1" t="shared" si="47"/>
        <v>0</v>
      </c>
      <c r="D736">
        <f t="shared" si="45"/>
        <v>0</v>
      </c>
      <c r="E736">
        <f t="shared" si="46"/>
        <v>2020</v>
      </c>
    </row>
    <row r="737" spans="1:5" ht="12.75">
      <c r="A737">
        <f t="shared" si="44"/>
        <v>0</v>
      </c>
      <c r="B737" t="s">
        <v>1666</v>
      </c>
      <c r="C737">
        <f ca="1" t="shared" si="47"/>
        <v>0</v>
      </c>
      <c r="D737">
        <f t="shared" si="45"/>
        <v>0</v>
      </c>
      <c r="E737">
        <f t="shared" si="46"/>
        <v>2020</v>
      </c>
    </row>
    <row r="738" spans="1:5" ht="12.75">
      <c r="A738">
        <f t="shared" si="44"/>
        <v>0</v>
      </c>
      <c r="B738" t="s">
        <v>1667</v>
      </c>
      <c r="C738">
        <f ca="1" t="shared" si="47"/>
        <v>0</v>
      </c>
      <c r="D738">
        <f t="shared" si="45"/>
        <v>0</v>
      </c>
      <c r="E738">
        <f t="shared" si="46"/>
        <v>2020</v>
      </c>
    </row>
    <row r="739" spans="1:5" ht="12.75">
      <c r="A739">
        <f t="shared" si="44"/>
        <v>0</v>
      </c>
      <c r="B739" t="s">
        <v>1668</v>
      </c>
      <c r="C739">
        <f ca="1" t="shared" si="47"/>
        <v>0</v>
      </c>
      <c r="D739">
        <f t="shared" si="45"/>
        <v>0</v>
      </c>
      <c r="E739">
        <f t="shared" si="46"/>
        <v>2020</v>
      </c>
    </row>
    <row r="740" spans="1:5" ht="12.75">
      <c r="A740">
        <f t="shared" si="44"/>
        <v>0</v>
      </c>
      <c r="B740" t="s">
        <v>1669</v>
      </c>
      <c r="C740">
        <f ca="1" t="shared" si="47"/>
        <v>0</v>
      </c>
      <c r="D740">
        <f t="shared" si="45"/>
        <v>0</v>
      </c>
      <c r="E740">
        <f t="shared" si="46"/>
        <v>2020</v>
      </c>
    </row>
    <row r="741" spans="1:5" ht="12.75">
      <c r="A741">
        <f t="shared" si="44"/>
        <v>0</v>
      </c>
      <c r="B741" t="s">
        <v>1670</v>
      </c>
      <c r="C741">
        <f ca="1" t="shared" si="47"/>
        <v>0</v>
      </c>
      <c r="D741">
        <f t="shared" si="45"/>
        <v>0</v>
      </c>
      <c r="E741">
        <f t="shared" si="46"/>
        <v>2020</v>
      </c>
    </row>
    <row r="742" spans="1:5" ht="12.75">
      <c r="A742">
        <f t="shared" si="44"/>
        <v>0</v>
      </c>
      <c r="B742" t="s">
        <v>1671</v>
      </c>
      <c r="C742">
        <f ca="1" t="shared" si="47"/>
        <v>0</v>
      </c>
      <c r="D742">
        <f t="shared" si="45"/>
        <v>0</v>
      </c>
      <c r="E742">
        <f t="shared" si="46"/>
        <v>2020</v>
      </c>
    </row>
    <row r="743" spans="1:5" ht="12.75">
      <c r="A743">
        <f t="shared" si="44"/>
        <v>0</v>
      </c>
      <c r="B743" t="s">
        <v>1672</v>
      </c>
      <c r="C743">
        <f ca="1" t="shared" si="47"/>
        <v>0</v>
      </c>
      <c r="D743">
        <f t="shared" si="45"/>
        <v>0</v>
      </c>
      <c r="E743">
        <f t="shared" si="46"/>
        <v>2020</v>
      </c>
    </row>
    <row r="744" spans="1:5" ht="12.75">
      <c r="A744">
        <f t="shared" si="44"/>
        <v>0</v>
      </c>
      <c r="B744" t="s">
        <v>1673</v>
      </c>
      <c r="C744">
        <f ca="1" t="shared" si="47"/>
        <v>0</v>
      </c>
      <c r="D744">
        <f t="shared" si="45"/>
        <v>0</v>
      </c>
      <c r="E744">
        <f t="shared" si="46"/>
        <v>2020</v>
      </c>
    </row>
    <row r="745" spans="1:5" ht="12.75">
      <c r="A745">
        <f t="shared" si="44"/>
        <v>0</v>
      </c>
      <c r="B745" t="s">
        <v>1674</v>
      </c>
      <c r="C745">
        <f ca="1" t="shared" si="47"/>
        <v>0</v>
      </c>
      <c r="D745">
        <f t="shared" si="45"/>
        <v>0</v>
      </c>
      <c r="E745">
        <f t="shared" si="46"/>
        <v>2020</v>
      </c>
    </row>
    <row r="746" spans="1:5" ht="12.75">
      <c r="A746">
        <f t="shared" si="44"/>
        <v>0</v>
      </c>
      <c r="B746" t="s">
        <v>1675</v>
      </c>
      <c r="C746">
        <f ca="1" t="shared" si="47"/>
        <v>0</v>
      </c>
      <c r="D746">
        <f t="shared" si="45"/>
        <v>0</v>
      </c>
      <c r="E746">
        <f t="shared" si="46"/>
        <v>2020</v>
      </c>
    </row>
    <row r="747" spans="1:5" ht="12.75">
      <c r="A747">
        <f t="shared" si="44"/>
        <v>0</v>
      </c>
      <c r="B747" t="s">
        <v>1692</v>
      </c>
      <c r="C747">
        <f ca="1" t="shared" si="47"/>
        <v>0</v>
      </c>
      <c r="D747">
        <f t="shared" si="45"/>
        <v>0</v>
      </c>
      <c r="E747">
        <f t="shared" si="46"/>
        <v>2020</v>
      </c>
    </row>
    <row r="748" spans="1:5" ht="12.75">
      <c r="A748">
        <f t="shared" si="44"/>
        <v>0</v>
      </c>
      <c r="B748" t="s">
        <v>1693</v>
      </c>
      <c r="C748">
        <f ca="1" t="shared" si="47"/>
        <v>0</v>
      </c>
      <c r="D748">
        <f t="shared" si="45"/>
        <v>0</v>
      </c>
      <c r="E748">
        <f t="shared" si="46"/>
        <v>2020</v>
      </c>
    </row>
    <row r="749" spans="1:5" ht="12.75">
      <c r="A749">
        <f t="shared" si="44"/>
        <v>0</v>
      </c>
      <c r="B749" t="s">
        <v>1694</v>
      </c>
      <c r="C749">
        <f ca="1" t="shared" si="47"/>
        <v>0</v>
      </c>
      <c r="D749">
        <f t="shared" si="45"/>
        <v>0</v>
      </c>
      <c r="E749">
        <f t="shared" si="46"/>
        <v>2020</v>
      </c>
    </row>
    <row r="750" spans="1:5" ht="12.75">
      <c r="A750">
        <f t="shared" si="44"/>
        <v>0</v>
      </c>
      <c r="B750" t="s">
        <v>1695</v>
      </c>
      <c r="C750">
        <f ca="1" t="shared" si="47"/>
        <v>0</v>
      </c>
      <c r="D750">
        <f t="shared" si="45"/>
        <v>0</v>
      </c>
      <c r="E750">
        <f t="shared" si="46"/>
        <v>2020</v>
      </c>
    </row>
    <row r="751" spans="1:5" ht="12.75">
      <c r="A751">
        <f t="shared" si="44"/>
        <v>0</v>
      </c>
      <c r="B751" t="s">
        <v>1696</v>
      </c>
      <c r="C751">
        <f ca="1" t="shared" si="47"/>
        <v>0</v>
      </c>
      <c r="D751">
        <f t="shared" si="45"/>
        <v>0</v>
      </c>
      <c r="E751">
        <f t="shared" si="46"/>
        <v>2020</v>
      </c>
    </row>
    <row r="752" spans="1:5" ht="12.75">
      <c r="A752">
        <f t="shared" si="44"/>
        <v>0</v>
      </c>
      <c r="B752" t="s">
        <v>1697</v>
      </c>
      <c r="C752">
        <f ca="1" t="shared" si="47"/>
        <v>0</v>
      </c>
      <c r="D752">
        <f t="shared" si="45"/>
        <v>0</v>
      </c>
      <c r="E752">
        <f t="shared" si="46"/>
        <v>2020</v>
      </c>
    </row>
    <row r="753" spans="1:5" ht="12.75">
      <c r="A753">
        <f t="shared" si="44"/>
        <v>0</v>
      </c>
      <c r="B753" t="s">
        <v>1698</v>
      </c>
      <c r="C753">
        <f ca="1" t="shared" si="47"/>
        <v>0</v>
      </c>
      <c r="D753">
        <f t="shared" si="45"/>
        <v>0</v>
      </c>
      <c r="E753">
        <f t="shared" si="46"/>
        <v>2020</v>
      </c>
    </row>
    <row r="754" spans="1:5" ht="12.75">
      <c r="A754">
        <f t="shared" si="44"/>
        <v>0</v>
      </c>
      <c r="B754" t="s">
        <v>1699</v>
      </c>
      <c r="C754">
        <f ca="1" t="shared" si="47"/>
        <v>0</v>
      </c>
      <c r="D754">
        <f t="shared" si="45"/>
        <v>0</v>
      </c>
      <c r="E754">
        <f t="shared" si="46"/>
        <v>2020</v>
      </c>
    </row>
    <row r="755" spans="1:5" ht="12.75">
      <c r="A755">
        <f t="shared" si="44"/>
        <v>0</v>
      </c>
      <c r="B755" t="s">
        <v>1700</v>
      </c>
      <c r="C755">
        <f ca="1" t="shared" si="47"/>
        <v>0</v>
      </c>
      <c r="D755">
        <f t="shared" si="45"/>
        <v>0</v>
      </c>
      <c r="E755">
        <f t="shared" si="46"/>
        <v>2020</v>
      </c>
    </row>
    <row r="756" spans="1:5" ht="12.75">
      <c r="A756">
        <f t="shared" si="44"/>
        <v>0</v>
      </c>
      <c r="B756" t="s">
        <v>1701</v>
      </c>
      <c r="C756">
        <f ca="1" t="shared" si="47"/>
        <v>0</v>
      </c>
      <c r="D756">
        <f t="shared" si="45"/>
        <v>0</v>
      </c>
      <c r="E756">
        <f t="shared" si="46"/>
        <v>2020</v>
      </c>
    </row>
    <row r="757" spans="1:5" ht="12.75">
      <c r="A757">
        <f t="shared" si="44"/>
        <v>0</v>
      </c>
      <c r="B757" t="s">
        <v>1702</v>
      </c>
      <c r="C757">
        <f ca="1" t="shared" si="47"/>
        <v>0</v>
      </c>
      <c r="D757">
        <f t="shared" si="45"/>
        <v>0</v>
      </c>
      <c r="E757">
        <f t="shared" si="46"/>
        <v>2020</v>
      </c>
    </row>
    <row r="758" spans="1:5" ht="12.75">
      <c r="A758">
        <f t="shared" si="44"/>
        <v>0</v>
      </c>
      <c r="B758" t="s">
        <v>1703</v>
      </c>
      <c r="C758">
        <f ca="1" t="shared" si="47"/>
        <v>0</v>
      </c>
      <c r="D758">
        <f t="shared" si="45"/>
        <v>0</v>
      </c>
      <c r="E758">
        <f t="shared" si="46"/>
        <v>2020</v>
      </c>
    </row>
    <row r="759" spans="1:5" ht="12.75">
      <c r="A759">
        <f t="shared" si="44"/>
        <v>0</v>
      </c>
      <c r="B759" t="s">
        <v>1676</v>
      </c>
      <c r="C759">
        <f ca="1" t="shared" si="47"/>
        <v>0</v>
      </c>
      <c r="D759">
        <f t="shared" si="45"/>
        <v>0</v>
      </c>
      <c r="E759">
        <f t="shared" si="46"/>
        <v>2020</v>
      </c>
    </row>
    <row r="760" spans="1:5" ht="12.75">
      <c r="A760">
        <f t="shared" si="44"/>
        <v>0</v>
      </c>
      <c r="B760" t="s">
        <v>1677</v>
      </c>
      <c r="C760">
        <f ca="1" t="shared" si="47"/>
        <v>0</v>
      </c>
      <c r="D760">
        <f t="shared" si="45"/>
        <v>0</v>
      </c>
      <c r="E760">
        <f t="shared" si="46"/>
        <v>2020</v>
      </c>
    </row>
    <row r="761" spans="1:5" ht="12.75">
      <c r="A761">
        <f t="shared" si="44"/>
        <v>0</v>
      </c>
      <c r="B761" t="s">
        <v>1678</v>
      </c>
      <c r="C761">
        <f ca="1" t="shared" si="47"/>
        <v>0</v>
      </c>
      <c r="D761">
        <f t="shared" si="45"/>
        <v>0</v>
      </c>
      <c r="E761">
        <f t="shared" si="46"/>
        <v>2020</v>
      </c>
    </row>
    <row r="762" spans="1:5" ht="12.75">
      <c r="A762">
        <f t="shared" si="44"/>
        <v>0</v>
      </c>
      <c r="B762" t="s">
        <v>1679</v>
      </c>
      <c r="C762">
        <f ca="1" t="shared" si="47"/>
        <v>0</v>
      </c>
      <c r="D762">
        <f t="shared" si="45"/>
        <v>0</v>
      </c>
      <c r="E762">
        <f t="shared" si="46"/>
        <v>2020</v>
      </c>
    </row>
    <row r="763" spans="1:5" ht="12.75">
      <c r="A763">
        <f t="shared" si="44"/>
        <v>0</v>
      </c>
      <c r="B763" t="s">
        <v>1680</v>
      </c>
      <c r="C763">
        <f ca="1" t="shared" si="47"/>
        <v>0</v>
      </c>
      <c r="D763">
        <f t="shared" si="45"/>
        <v>0</v>
      </c>
      <c r="E763">
        <f t="shared" si="46"/>
        <v>2020</v>
      </c>
    </row>
    <row r="764" spans="1:5" ht="12.75">
      <c r="A764">
        <f t="shared" si="44"/>
        <v>0</v>
      </c>
      <c r="B764" t="s">
        <v>1681</v>
      </c>
      <c r="C764">
        <f ca="1" t="shared" si="47"/>
        <v>0</v>
      </c>
      <c r="D764">
        <f t="shared" si="45"/>
        <v>0</v>
      </c>
      <c r="E764">
        <f t="shared" si="46"/>
        <v>2020</v>
      </c>
    </row>
    <row r="765" spans="1:5" ht="12.75">
      <c r="A765">
        <f t="shared" si="44"/>
        <v>0</v>
      </c>
      <c r="B765" t="s">
        <v>1682</v>
      </c>
      <c r="C765">
        <f ca="1" t="shared" si="47"/>
        <v>0</v>
      </c>
      <c r="D765">
        <f t="shared" si="45"/>
        <v>0</v>
      </c>
      <c r="E765">
        <f t="shared" si="46"/>
        <v>2020</v>
      </c>
    </row>
    <row r="766" spans="1:5" ht="12.75">
      <c r="A766">
        <f t="shared" si="44"/>
        <v>0</v>
      </c>
      <c r="B766" t="s">
        <v>1683</v>
      </c>
      <c r="C766">
        <f ca="1" t="shared" si="47"/>
        <v>0</v>
      </c>
      <c r="D766">
        <f t="shared" si="45"/>
        <v>0</v>
      </c>
      <c r="E766">
        <f t="shared" si="46"/>
        <v>2020</v>
      </c>
    </row>
    <row r="767" spans="1:5" ht="12.75">
      <c r="A767">
        <f t="shared" si="44"/>
        <v>0</v>
      </c>
      <c r="B767" t="s">
        <v>1684</v>
      </c>
      <c r="C767">
        <f ca="1" t="shared" si="47"/>
        <v>0</v>
      </c>
      <c r="D767">
        <f t="shared" si="45"/>
        <v>0</v>
      </c>
      <c r="E767">
        <f t="shared" si="46"/>
        <v>2020</v>
      </c>
    </row>
    <row r="768" spans="1:5" ht="12.75">
      <c r="A768">
        <f t="shared" si="44"/>
        <v>0</v>
      </c>
      <c r="B768" t="s">
        <v>1685</v>
      </c>
      <c r="C768">
        <f ca="1" t="shared" si="47"/>
        <v>0</v>
      </c>
      <c r="D768">
        <f t="shared" si="45"/>
        <v>0</v>
      </c>
      <c r="E768">
        <f t="shared" si="46"/>
        <v>2020</v>
      </c>
    </row>
    <row r="769" spans="1:5" ht="12.75">
      <c r="A769">
        <f t="shared" si="44"/>
        <v>0</v>
      </c>
      <c r="B769" t="s">
        <v>1686</v>
      </c>
      <c r="C769">
        <f ca="1" t="shared" si="47"/>
        <v>0</v>
      </c>
      <c r="D769">
        <f t="shared" si="45"/>
        <v>0</v>
      </c>
      <c r="E769">
        <f t="shared" si="46"/>
        <v>2020</v>
      </c>
    </row>
    <row r="770" spans="1:5" ht="12.75">
      <c r="A770">
        <f t="shared" si="44"/>
        <v>0</v>
      </c>
      <c r="B770" t="s">
        <v>1687</v>
      </c>
      <c r="C770">
        <f ca="1" t="shared" si="47"/>
        <v>0</v>
      </c>
      <c r="D770">
        <f t="shared" si="45"/>
        <v>0</v>
      </c>
      <c r="E770">
        <f t="shared" si="46"/>
        <v>2020</v>
      </c>
    </row>
    <row r="771" spans="1:5" ht="12.75">
      <c r="A771">
        <f t="shared" si="44"/>
        <v>0</v>
      </c>
      <c r="B771" t="s">
        <v>1688</v>
      </c>
      <c r="C771">
        <f ca="1" t="shared" si="47"/>
        <v>0</v>
      </c>
      <c r="D771">
        <f t="shared" si="45"/>
        <v>0</v>
      </c>
      <c r="E771">
        <f t="shared" si="46"/>
        <v>2020</v>
      </c>
    </row>
    <row r="772" spans="1:5" ht="12.75">
      <c r="A772">
        <f aca="true" t="shared" si="48" ref="A772:A837">clues</f>
        <v>0</v>
      </c>
      <c r="B772" t="s">
        <v>1689</v>
      </c>
      <c r="C772">
        <f ca="1" t="shared" si="47"/>
        <v>0</v>
      </c>
      <c r="D772">
        <f aca="true" t="shared" si="49" ref="D772:D837">mes</f>
        <v>0</v>
      </c>
      <c r="E772">
        <f aca="true" t="shared" si="50" ref="E772:E837">anno</f>
        <v>2020</v>
      </c>
    </row>
    <row r="773" spans="1:5" ht="12.75">
      <c r="A773">
        <f t="shared" si="48"/>
        <v>0</v>
      </c>
      <c r="B773" t="s">
        <v>1690</v>
      </c>
      <c r="C773">
        <f ca="1" t="shared" si="47"/>
        <v>0</v>
      </c>
      <c r="D773">
        <f t="shared" si="49"/>
        <v>0</v>
      </c>
      <c r="E773">
        <f t="shared" si="50"/>
        <v>2020</v>
      </c>
    </row>
    <row r="774" spans="1:5" ht="12.75">
      <c r="A774">
        <f t="shared" si="48"/>
        <v>0</v>
      </c>
      <c r="B774" t="s">
        <v>1691</v>
      </c>
      <c r="C774">
        <f ca="1" t="shared" si="47"/>
        <v>0</v>
      </c>
      <c r="D774">
        <f t="shared" si="49"/>
        <v>0</v>
      </c>
      <c r="E774">
        <f t="shared" si="50"/>
        <v>2020</v>
      </c>
    </row>
    <row r="775" spans="1:5" ht="12.75">
      <c r="A775">
        <f t="shared" si="48"/>
        <v>0</v>
      </c>
      <c r="B775" t="s">
        <v>1476</v>
      </c>
      <c r="C775">
        <f ca="1" t="shared" si="51" ref="C775:C840">INDIRECT(B775)</f>
        <v>0</v>
      </c>
      <c r="D775">
        <f t="shared" si="49"/>
        <v>0</v>
      </c>
      <c r="E775">
        <f t="shared" si="50"/>
        <v>2020</v>
      </c>
    </row>
    <row r="776" spans="1:5" ht="12.75">
      <c r="A776">
        <f t="shared" si="48"/>
        <v>0</v>
      </c>
      <c r="B776" t="s">
        <v>680</v>
      </c>
      <c r="C776">
        <f ca="1" t="shared" si="51"/>
        <v>0</v>
      </c>
      <c r="D776">
        <f t="shared" si="49"/>
        <v>0</v>
      </c>
      <c r="E776">
        <f t="shared" si="50"/>
        <v>2020</v>
      </c>
    </row>
    <row r="777" spans="1:5" ht="12.75">
      <c r="A777">
        <f t="shared" si="48"/>
        <v>0</v>
      </c>
      <c r="B777" t="s">
        <v>682</v>
      </c>
      <c r="C777">
        <f ca="1" t="shared" si="51"/>
        <v>0</v>
      </c>
      <c r="D777">
        <f t="shared" si="49"/>
        <v>0</v>
      </c>
      <c r="E777">
        <f t="shared" si="50"/>
        <v>2020</v>
      </c>
    </row>
    <row r="778" spans="1:5" ht="12.75">
      <c r="A778">
        <f t="shared" si="48"/>
        <v>0</v>
      </c>
      <c r="B778" t="s">
        <v>684</v>
      </c>
      <c r="C778">
        <f ca="1" t="shared" si="51"/>
        <v>0</v>
      </c>
      <c r="D778">
        <f t="shared" si="49"/>
        <v>0</v>
      </c>
      <c r="E778">
        <f t="shared" si="50"/>
        <v>2020</v>
      </c>
    </row>
    <row r="779" spans="1:5" ht="12.75">
      <c r="A779">
        <f t="shared" si="48"/>
        <v>0</v>
      </c>
      <c r="B779" t="s">
        <v>686</v>
      </c>
      <c r="C779">
        <f ca="1" t="shared" si="51"/>
        <v>0</v>
      </c>
      <c r="D779">
        <f t="shared" si="49"/>
        <v>0</v>
      </c>
      <c r="E779">
        <f t="shared" si="50"/>
        <v>2020</v>
      </c>
    </row>
    <row r="780" spans="1:5" ht="12.75">
      <c r="A780">
        <f t="shared" si="48"/>
        <v>0</v>
      </c>
      <c r="B780" t="s">
        <v>977</v>
      </c>
      <c r="C780">
        <f ca="1" t="shared" si="51"/>
        <v>0</v>
      </c>
      <c r="D780">
        <f t="shared" si="49"/>
        <v>0</v>
      </c>
      <c r="E780">
        <f t="shared" si="50"/>
        <v>2020</v>
      </c>
    </row>
    <row r="781" spans="1:5" ht="12.75">
      <c r="A781">
        <f t="shared" si="48"/>
        <v>0</v>
      </c>
      <c r="B781" t="s">
        <v>978</v>
      </c>
      <c r="C781">
        <f ca="1" t="shared" si="51"/>
        <v>0</v>
      </c>
      <c r="D781">
        <f t="shared" si="49"/>
        <v>0</v>
      </c>
      <c r="E781">
        <f t="shared" si="50"/>
        <v>2020</v>
      </c>
    </row>
    <row r="782" spans="1:5" ht="12.75">
      <c r="A782">
        <f t="shared" si="48"/>
        <v>0</v>
      </c>
      <c r="B782" t="s">
        <v>979</v>
      </c>
      <c r="C782">
        <f ca="1" t="shared" si="51"/>
        <v>0</v>
      </c>
      <c r="D782">
        <f t="shared" si="49"/>
        <v>0</v>
      </c>
      <c r="E782">
        <f t="shared" si="50"/>
        <v>2020</v>
      </c>
    </row>
    <row r="783" spans="1:5" ht="12.75">
      <c r="A783">
        <f t="shared" si="48"/>
        <v>0</v>
      </c>
      <c r="B783" t="s">
        <v>980</v>
      </c>
      <c r="C783">
        <f ca="1" t="shared" si="51"/>
        <v>0</v>
      </c>
      <c r="D783">
        <f t="shared" si="49"/>
        <v>0</v>
      </c>
      <c r="E783">
        <f t="shared" si="50"/>
        <v>2020</v>
      </c>
    </row>
    <row r="784" spans="1:5" ht="12.75">
      <c r="A784">
        <f t="shared" si="48"/>
        <v>0</v>
      </c>
      <c r="B784" t="s">
        <v>690</v>
      </c>
      <c r="C784">
        <f ca="1" t="shared" si="51"/>
        <v>0</v>
      </c>
      <c r="D784">
        <f t="shared" si="49"/>
        <v>0</v>
      </c>
      <c r="E784">
        <f t="shared" si="50"/>
        <v>2020</v>
      </c>
    </row>
    <row r="785" spans="1:5" ht="12.75">
      <c r="A785">
        <f t="shared" si="48"/>
        <v>0</v>
      </c>
      <c r="B785" t="s">
        <v>692</v>
      </c>
      <c r="C785">
        <f ca="1" t="shared" si="51"/>
        <v>0</v>
      </c>
      <c r="D785">
        <f t="shared" si="49"/>
        <v>0</v>
      </c>
      <c r="E785">
        <f t="shared" si="50"/>
        <v>2020</v>
      </c>
    </row>
    <row r="786" spans="1:5" ht="12.75">
      <c r="A786">
        <f t="shared" si="48"/>
        <v>0</v>
      </c>
      <c r="B786" t="s">
        <v>694</v>
      </c>
      <c r="C786">
        <f ca="1" t="shared" si="51"/>
        <v>0</v>
      </c>
      <c r="D786">
        <f t="shared" si="49"/>
        <v>0</v>
      </c>
      <c r="E786">
        <f t="shared" si="50"/>
        <v>2020</v>
      </c>
    </row>
    <row r="787" spans="1:5" ht="12.75">
      <c r="A787">
        <f t="shared" si="48"/>
        <v>0</v>
      </c>
      <c r="B787" t="s">
        <v>1433</v>
      </c>
      <c r="C787">
        <f ca="1" t="shared" si="51"/>
        <v>0</v>
      </c>
      <c r="D787">
        <f t="shared" si="49"/>
        <v>0</v>
      </c>
      <c r="E787">
        <f t="shared" si="50"/>
        <v>2020</v>
      </c>
    </row>
    <row r="788" spans="1:5" ht="12.75">
      <c r="A788">
        <f t="shared" si="48"/>
        <v>0</v>
      </c>
      <c r="B788" t="s">
        <v>981</v>
      </c>
      <c r="C788">
        <f ca="1" t="shared" si="51"/>
        <v>0</v>
      </c>
      <c r="D788">
        <f t="shared" si="49"/>
        <v>0</v>
      </c>
      <c r="E788">
        <f t="shared" si="50"/>
        <v>2020</v>
      </c>
    </row>
    <row r="789" spans="1:5" ht="12.75">
      <c r="A789">
        <f t="shared" si="48"/>
        <v>0</v>
      </c>
      <c r="B789" t="s">
        <v>697</v>
      </c>
      <c r="C789">
        <f ca="1" t="shared" si="51"/>
        <v>0</v>
      </c>
      <c r="D789">
        <f t="shared" si="49"/>
        <v>0</v>
      </c>
      <c r="E789">
        <f t="shared" si="50"/>
        <v>2020</v>
      </c>
    </row>
    <row r="790" spans="1:5" ht="12.75">
      <c r="A790">
        <f t="shared" si="48"/>
        <v>0</v>
      </c>
      <c r="B790" t="s">
        <v>699</v>
      </c>
      <c r="C790">
        <f ca="1" t="shared" si="51"/>
        <v>0</v>
      </c>
      <c r="D790">
        <f t="shared" si="49"/>
        <v>0</v>
      </c>
      <c r="E790">
        <f t="shared" si="50"/>
        <v>2020</v>
      </c>
    </row>
    <row r="791" spans="1:5" ht="12.75">
      <c r="A791">
        <f t="shared" si="48"/>
        <v>0</v>
      </c>
      <c r="B791" t="s">
        <v>701</v>
      </c>
      <c r="C791">
        <f ca="1" t="shared" si="51"/>
        <v>0</v>
      </c>
      <c r="D791">
        <f t="shared" si="49"/>
        <v>0</v>
      </c>
      <c r="E791">
        <f t="shared" si="50"/>
        <v>2020</v>
      </c>
    </row>
    <row r="792" spans="1:5" ht="12.75">
      <c r="A792">
        <f t="shared" si="48"/>
        <v>0</v>
      </c>
      <c r="B792" t="s">
        <v>702</v>
      </c>
      <c r="C792">
        <f ca="1" t="shared" si="51"/>
        <v>0</v>
      </c>
      <c r="D792">
        <f t="shared" si="49"/>
        <v>0</v>
      </c>
      <c r="E792">
        <f t="shared" si="50"/>
        <v>2020</v>
      </c>
    </row>
    <row r="793" spans="1:5" ht="12.75">
      <c r="A793">
        <f t="shared" si="48"/>
        <v>0</v>
      </c>
      <c r="B793" t="s">
        <v>1132</v>
      </c>
      <c r="C793">
        <f ca="1" t="shared" si="51"/>
        <v>0</v>
      </c>
      <c r="D793">
        <f t="shared" si="49"/>
        <v>0</v>
      </c>
      <c r="E793">
        <f t="shared" si="50"/>
        <v>2020</v>
      </c>
    </row>
    <row r="794" spans="1:5" ht="12.75">
      <c r="A794">
        <f t="shared" si="48"/>
        <v>0</v>
      </c>
      <c r="B794" t="s">
        <v>1133</v>
      </c>
      <c r="C794">
        <f ca="1" t="shared" si="51"/>
        <v>0</v>
      </c>
      <c r="D794">
        <f t="shared" si="49"/>
        <v>0</v>
      </c>
      <c r="E794">
        <f t="shared" si="50"/>
        <v>2020</v>
      </c>
    </row>
    <row r="795" spans="1:5" ht="12.75">
      <c r="A795">
        <f t="shared" si="48"/>
        <v>0</v>
      </c>
      <c r="B795" t="s">
        <v>3239</v>
      </c>
      <c r="C795">
        <f ca="1">INDIRECT(B795)</f>
        <v>0</v>
      </c>
      <c r="D795">
        <f t="shared" si="49"/>
        <v>0</v>
      </c>
      <c r="E795">
        <f t="shared" si="50"/>
        <v>2020</v>
      </c>
    </row>
    <row r="796" spans="1:5" ht="12.75">
      <c r="A796">
        <f t="shared" si="48"/>
        <v>0</v>
      </c>
      <c r="B796" t="s">
        <v>3240</v>
      </c>
      <c r="C796">
        <f ca="1">INDIRECT(B796)</f>
        <v>0</v>
      </c>
      <c r="D796">
        <f t="shared" si="49"/>
        <v>0</v>
      </c>
      <c r="E796">
        <f t="shared" si="50"/>
        <v>2020</v>
      </c>
    </row>
    <row r="797" spans="1:5" ht="12.75">
      <c r="A797">
        <f t="shared" si="48"/>
        <v>0</v>
      </c>
      <c r="B797" t="s">
        <v>709</v>
      </c>
      <c r="C797">
        <f ca="1" t="shared" si="51"/>
        <v>0</v>
      </c>
      <c r="D797">
        <f t="shared" si="49"/>
        <v>0</v>
      </c>
      <c r="E797">
        <f t="shared" si="50"/>
        <v>2020</v>
      </c>
    </row>
    <row r="798" spans="1:5" ht="12.75">
      <c r="A798">
        <f t="shared" si="48"/>
        <v>0</v>
      </c>
      <c r="B798" t="s">
        <v>713</v>
      </c>
      <c r="C798">
        <f ca="1" t="shared" si="51"/>
        <v>0</v>
      </c>
      <c r="D798">
        <f t="shared" si="49"/>
        <v>0</v>
      </c>
      <c r="E798">
        <f t="shared" si="50"/>
        <v>2020</v>
      </c>
    </row>
    <row r="799" spans="1:5" ht="12.75">
      <c r="A799">
        <f t="shared" si="48"/>
        <v>0</v>
      </c>
      <c r="B799" t="s">
        <v>716</v>
      </c>
      <c r="C799">
        <f ca="1" t="shared" si="51"/>
        <v>0</v>
      </c>
      <c r="D799">
        <f t="shared" si="49"/>
        <v>0</v>
      </c>
      <c r="E799">
        <f t="shared" si="50"/>
        <v>2020</v>
      </c>
    </row>
    <row r="800" spans="1:5" ht="12.75">
      <c r="A800">
        <f t="shared" si="48"/>
        <v>0</v>
      </c>
      <c r="B800" t="s">
        <v>738</v>
      </c>
      <c r="C800">
        <f ca="1" t="shared" si="51"/>
        <v>0</v>
      </c>
      <c r="D800">
        <f t="shared" si="49"/>
        <v>0</v>
      </c>
      <c r="E800">
        <f t="shared" si="50"/>
        <v>2020</v>
      </c>
    </row>
    <row r="801" spans="1:5" ht="12.75">
      <c r="A801">
        <f t="shared" si="48"/>
        <v>0</v>
      </c>
      <c r="B801" t="s">
        <v>742</v>
      </c>
      <c r="C801">
        <f ca="1" t="shared" si="51"/>
        <v>0</v>
      </c>
      <c r="D801">
        <f t="shared" si="49"/>
        <v>0</v>
      </c>
      <c r="E801">
        <f t="shared" si="50"/>
        <v>2020</v>
      </c>
    </row>
    <row r="802" spans="1:5" ht="12.75">
      <c r="A802">
        <f t="shared" si="48"/>
        <v>0</v>
      </c>
      <c r="B802" t="s">
        <v>744</v>
      </c>
      <c r="C802">
        <f ca="1" t="shared" si="51"/>
        <v>0</v>
      </c>
      <c r="D802">
        <f t="shared" si="49"/>
        <v>0</v>
      </c>
      <c r="E802">
        <f t="shared" si="50"/>
        <v>2020</v>
      </c>
    </row>
    <row r="803" spans="1:5" ht="12.75">
      <c r="A803">
        <f t="shared" si="48"/>
        <v>0</v>
      </c>
      <c r="B803" t="s">
        <v>749</v>
      </c>
      <c r="C803">
        <f ca="1" t="shared" si="51"/>
        <v>0</v>
      </c>
      <c r="D803">
        <f t="shared" si="49"/>
        <v>0</v>
      </c>
      <c r="E803">
        <f t="shared" si="50"/>
        <v>2020</v>
      </c>
    </row>
    <row r="804" spans="1:5" ht="12.75">
      <c r="A804">
        <f t="shared" si="48"/>
        <v>0</v>
      </c>
      <c r="B804" t="s">
        <v>751</v>
      </c>
      <c r="C804">
        <f ca="1" t="shared" si="51"/>
        <v>0</v>
      </c>
      <c r="D804">
        <f t="shared" si="49"/>
        <v>0</v>
      </c>
      <c r="E804">
        <f t="shared" si="50"/>
        <v>2020</v>
      </c>
    </row>
    <row r="805" spans="1:5" ht="12.75">
      <c r="A805">
        <f t="shared" si="48"/>
        <v>0</v>
      </c>
      <c r="B805" t="s">
        <v>753</v>
      </c>
      <c r="C805">
        <f ca="1" t="shared" si="51"/>
        <v>0</v>
      </c>
      <c r="D805">
        <f t="shared" si="49"/>
        <v>0</v>
      </c>
      <c r="E805">
        <f t="shared" si="50"/>
        <v>2020</v>
      </c>
    </row>
    <row r="806" spans="1:5" ht="12.75">
      <c r="A806">
        <f t="shared" si="48"/>
        <v>0</v>
      </c>
      <c r="B806" t="s">
        <v>755</v>
      </c>
      <c r="C806">
        <f ca="1" t="shared" si="51"/>
        <v>0</v>
      </c>
      <c r="D806">
        <f t="shared" si="49"/>
        <v>0</v>
      </c>
      <c r="E806">
        <f t="shared" si="50"/>
        <v>2020</v>
      </c>
    </row>
    <row r="807" spans="1:5" ht="12.75">
      <c r="A807">
        <f t="shared" si="48"/>
        <v>0</v>
      </c>
      <c r="B807" t="s">
        <v>705</v>
      </c>
      <c r="C807">
        <f ca="1" t="shared" si="51"/>
        <v>0</v>
      </c>
      <c r="D807">
        <f t="shared" si="49"/>
        <v>0</v>
      </c>
      <c r="E807">
        <f t="shared" si="50"/>
        <v>2020</v>
      </c>
    </row>
    <row r="808" spans="1:5" ht="12.75">
      <c r="A808">
        <f t="shared" si="48"/>
        <v>0</v>
      </c>
      <c r="B808" t="s">
        <v>707</v>
      </c>
      <c r="C808">
        <f ca="1" t="shared" si="51"/>
        <v>0</v>
      </c>
      <c r="D808">
        <f t="shared" si="49"/>
        <v>0</v>
      </c>
      <c r="E808">
        <f t="shared" si="50"/>
        <v>2020</v>
      </c>
    </row>
    <row r="809" spans="1:5" ht="12.75">
      <c r="A809">
        <f t="shared" si="48"/>
        <v>0</v>
      </c>
      <c r="B809" t="s">
        <v>711</v>
      </c>
      <c r="C809">
        <f ca="1" t="shared" si="51"/>
        <v>0</v>
      </c>
      <c r="D809">
        <f t="shared" si="49"/>
        <v>0</v>
      </c>
      <c r="E809">
        <f t="shared" si="50"/>
        <v>2020</v>
      </c>
    </row>
    <row r="810" spans="1:5" ht="12.75">
      <c r="A810">
        <f t="shared" si="48"/>
        <v>0</v>
      </c>
      <c r="B810" t="s">
        <v>715</v>
      </c>
      <c r="C810">
        <f ca="1" t="shared" si="51"/>
        <v>0</v>
      </c>
      <c r="D810">
        <f t="shared" si="49"/>
        <v>0</v>
      </c>
      <c r="E810">
        <f t="shared" si="50"/>
        <v>2020</v>
      </c>
    </row>
    <row r="811" spans="1:5" ht="12.75">
      <c r="A811">
        <f t="shared" si="48"/>
        <v>0</v>
      </c>
      <c r="B811" t="s">
        <v>718</v>
      </c>
      <c r="C811">
        <f ca="1" t="shared" si="51"/>
        <v>0</v>
      </c>
      <c r="D811">
        <f t="shared" si="49"/>
        <v>0</v>
      </c>
      <c r="E811">
        <f t="shared" si="50"/>
        <v>2020</v>
      </c>
    </row>
    <row r="812" spans="1:5" ht="12.75">
      <c r="A812">
        <f t="shared" si="48"/>
        <v>0</v>
      </c>
      <c r="B812" t="s">
        <v>719</v>
      </c>
      <c r="C812">
        <f ca="1" t="shared" si="51"/>
        <v>0</v>
      </c>
      <c r="D812">
        <f t="shared" si="49"/>
        <v>0</v>
      </c>
      <c r="E812">
        <f t="shared" si="50"/>
        <v>2020</v>
      </c>
    </row>
    <row r="813" spans="1:5" ht="12.75">
      <c r="A813">
        <f t="shared" si="48"/>
        <v>0</v>
      </c>
      <c r="B813" t="s">
        <v>721</v>
      </c>
      <c r="C813">
        <f ca="1" t="shared" si="51"/>
        <v>0</v>
      </c>
      <c r="D813">
        <f t="shared" si="49"/>
        <v>0</v>
      </c>
      <c r="E813">
        <f t="shared" si="50"/>
        <v>2020</v>
      </c>
    </row>
    <row r="814" spans="1:5" ht="12.75">
      <c r="A814">
        <f t="shared" si="48"/>
        <v>0</v>
      </c>
      <c r="B814" t="s">
        <v>1962</v>
      </c>
      <c r="C814">
        <f ca="1" t="shared" si="51"/>
        <v>0</v>
      </c>
      <c r="D814">
        <f t="shared" si="49"/>
        <v>0</v>
      </c>
      <c r="E814">
        <f t="shared" si="50"/>
        <v>2020</v>
      </c>
    </row>
    <row r="815" spans="1:5" ht="12.75">
      <c r="A815">
        <f t="shared" si="48"/>
        <v>0</v>
      </c>
      <c r="B815" t="s">
        <v>723</v>
      </c>
      <c r="C815">
        <f ca="1" t="shared" si="51"/>
        <v>0</v>
      </c>
      <c r="D815">
        <f t="shared" si="49"/>
        <v>0</v>
      </c>
      <c r="E815">
        <f t="shared" si="50"/>
        <v>2020</v>
      </c>
    </row>
    <row r="816" spans="1:5" ht="12.75">
      <c r="A816">
        <f t="shared" si="48"/>
        <v>0</v>
      </c>
      <c r="B816" t="s">
        <v>726</v>
      </c>
      <c r="C816">
        <f ca="1" t="shared" si="51"/>
        <v>0</v>
      </c>
      <c r="D816">
        <f t="shared" si="49"/>
        <v>0</v>
      </c>
      <c r="E816">
        <f t="shared" si="50"/>
        <v>2020</v>
      </c>
    </row>
    <row r="817" spans="1:5" ht="12.75">
      <c r="A817">
        <f t="shared" si="48"/>
        <v>0</v>
      </c>
      <c r="B817" t="s">
        <v>1357</v>
      </c>
      <c r="C817">
        <f ca="1" t="shared" si="51"/>
        <v>0</v>
      </c>
      <c r="D817">
        <f t="shared" si="49"/>
        <v>0</v>
      </c>
      <c r="E817">
        <f t="shared" si="50"/>
        <v>2020</v>
      </c>
    </row>
    <row r="818" spans="1:5" ht="12.75">
      <c r="A818">
        <f t="shared" si="48"/>
        <v>0</v>
      </c>
      <c r="B818" t="s">
        <v>1359</v>
      </c>
      <c r="C818">
        <f ca="1" t="shared" si="51"/>
        <v>0</v>
      </c>
      <c r="D818">
        <f t="shared" si="49"/>
        <v>0</v>
      </c>
      <c r="E818">
        <f t="shared" si="50"/>
        <v>2020</v>
      </c>
    </row>
    <row r="819" spans="1:5" ht="12.75">
      <c r="A819">
        <f t="shared" si="48"/>
        <v>0</v>
      </c>
      <c r="B819" t="s">
        <v>1361</v>
      </c>
      <c r="C819">
        <f ca="1" t="shared" si="51"/>
        <v>0</v>
      </c>
      <c r="D819">
        <f t="shared" si="49"/>
        <v>0</v>
      </c>
      <c r="E819">
        <f t="shared" si="50"/>
        <v>2020</v>
      </c>
    </row>
    <row r="820" spans="1:5" ht="12.75">
      <c r="A820">
        <f t="shared" si="48"/>
        <v>0</v>
      </c>
      <c r="B820" t="s">
        <v>1363</v>
      </c>
      <c r="C820">
        <f ca="1" t="shared" si="51"/>
        <v>0</v>
      </c>
      <c r="D820">
        <f t="shared" si="49"/>
        <v>0</v>
      </c>
      <c r="E820">
        <f t="shared" si="50"/>
        <v>2020</v>
      </c>
    </row>
    <row r="821" spans="1:5" ht="12.75">
      <c r="A821">
        <f t="shared" si="48"/>
        <v>0</v>
      </c>
      <c r="B821" t="s">
        <v>1365</v>
      </c>
      <c r="C821">
        <f ca="1" t="shared" si="51"/>
        <v>0</v>
      </c>
      <c r="D821">
        <f t="shared" si="49"/>
        <v>0</v>
      </c>
      <c r="E821">
        <f t="shared" si="50"/>
        <v>2020</v>
      </c>
    </row>
    <row r="822" spans="1:5" ht="12.75">
      <c r="A822">
        <f t="shared" si="48"/>
        <v>0</v>
      </c>
      <c r="B822" t="s">
        <v>1367</v>
      </c>
      <c r="C822">
        <f ca="1" t="shared" si="51"/>
        <v>0</v>
      </c>
      <c r="D822">
        <f t="shared" si="49"/>
        <v>0</v>
      </c>
      <c r="E822">
        <f t="shared" si="50"/>
        <v>2020</v>
      </c>
    </row>
    <row r="823" spans="1:5" ht="12.75">
      <c r="A823">
        <f t="shared" si="48"/>
        <v>0</v>
      </c>
      <c r="B823" t="s">
        <v>1963</v>
      </c>
      <c r="C823">
        <f ca="1" t="shared" si="51"/>
        <v>0</v>
      </c>
      <c r="D823">
        <f t="shared" si="49"/>
        <v>0</v>
      </c>
      <c r="E823">
        <f t="shared" si="50"/>
        <v>2020</v>
      </c>
    </row>
    <row r="824" spans="1:5" ht="12.75">
      <c r="A824">
        <f t="shared" si="48"/>
        <v>0</v>
      </c>
      <c r="B824" t="s">
        <v>1355</v>
      </c>
      <c r="C824">
        <f ca="1" t="shared" si="51"/>
        <v>0</v>
      </c>
      <c r="D824">
        <f t="shared" si="49"/>
        <v>0</v>
      </c>
      <c r="E824">
        <f t="shared" si="50"/>
        <v>2020</v>
      </c>
    </row>
    <row r="825" spans="1:5" ht="12.75">
      <c r="A825">
        <f t="shared" si="48"/>
        <v>0</v>
      </c>
      <c r="B825" t="s">
        <v>1356</v>
      </c>
      <c r="C825">
        <f ca="1" t="shared" si="51"/>
        <v>0</v>
      </c>
      <c r="D825">
        <f t="shared" si="49"/>
        <v>0</v>
      </c>
      <c r="E825">
        <f t="shared" si="50"/>
        <v>2020</v>
      </c>
    </row>
    <row r="826" spans="1:5" ht="12.75">
      <c r="A826">
        <f t="shared" si="48"/>
        <v>0</v>
      </c>
      <c r="B826" t="s">
        <v>1358</v>
      </c>
      <c r="C826">
        <f ca="1" t="shared" si="51"/>
        <v>0</v>
      </c>
      <c r="D826">
        <f t="shared" si="49"/>
        <v>0</v>
      </c>
      <c r="E826">
        <f t="shared" si="50"/>
        <v>2020</v>
      </c>
    </row>
    <row r="827" spans="1:5" ht="12.75">
      <c r="A827">
        <f t="shared" si="48"/>
        <v>0</v>
      </c>
      <c r="B827" t="s">
        <v>1360</v>
      </c>
      <c r="C827">
        <f ca="1" t="shared" si="51"/>
        <v>0</v>
      </c>
      <c r="D827">
        <f t="shared" si="49"/>
        <v>0</v>
      </c>
      <c r="E827">
        <f t="shared" si="50"/>
        <v>2020</v>
      </c>
    </row>
    <row r="828" spans="1:5" ht="12.75">
      <c r="A828">
        <f t="shared" si="48"/>
        <v>0</v>
      </c>
      <c r="B828" t="s">
        <v>1362</v>
      </c>
      <c r="C828">
        <f ca="1" t="shared" si="51"/>
        <v>0</v>
      </c>
      <c r="D828">
        <f t="shared" si="49"/>
        <v>0</v>
      </c>
      <c r="E828">
        <f t="shared" si="50"/>
        <v>2020</v>
      </c>
    </row>
    <row r="829" spans="1:5" ht="12.75">
      <c r="A829">
        <f t="shared" si="48"/>
        <v>0</v>
      </c>
      <c r="B829" t="s">
        <v>1364</v>
      </c>
      <c r="C829">
        <f ca="1" t="shared" si="51"/>
        <v>0</v>
      </c>
      <c r="D829">
        <f t="shared" si="49"/>
        <v>0</v>
      </c>
      <c r="E829">
        <f t="shared" si="50"/>
        <v>2020</v>
      </c>
    </row>
    <row r="830" spans="1:5" ht="12.75">
      <c r="A830">
        <f t="shared" si="48"/>
        <v>0</v>
      </c>
      <c r="B830" t="s">
        <v>1366</v>
      </c>
      <c r="C830">
        <f ca="1" t="shared" si="51"/>
        <v>0</v>
      </c>
      <c r="D830">
        <f t="shared" si="49"/>
        <v>0</v>
      </c>
      <c r="E830">
        <f t="shared" si="50"/>
        <v>2020</v>
      </c>
    </row>
    <row r="831" spans="1:5" ht="12.75">
      <c r="A831">
        <f t="shared" si="48"/>
        <v>0</v>
      </c>
      <c r="B831" t="s">
        <v>1368</v>
      </c>
      <c r="C831">
        <f ca="1" t="shared" si="51"/>
        <v>0</v>
      </c>
      <c r="D831">
        <f t="shared" si="49"/>
        <v>0</v>
      </c>
      <c r="E831">
        <f t="shared" si="50"/>
        <v>2020</v>
      </c>
    </row>
    <row r="832" spans="1:5" ht="12.75">
      <c r="A832">
        <f t="shared" si="48"/>
        <v>0</v>
      </c>
      <c r="B832" t="s">
        <v>731</v>
      </c>
      <c r="C832">
        <f ca="1" t="shared" si="51"/>
        <v>0</v>
      </c>
      <c r="D832">
        <f t="shared" si="49"/>
        <v>0</v>
      </c>
      <c r="E832">
        <f t="shared" si="50"/>
        <v>2020</v>
      </c>
    </row>
    <row r="833" spans="1:5" ht="12.75">
      <c r="A833">
        <f t="shared" si="48"/>
        <v>0</v>
      </c>
      <c r="B833" t="s">
        <v>733</v>
      </c>
      <c r="C833">
        <f ca="1" t="shared" si="51"/>
        <v>0</v>
      </c>
      <c r="D833">
        <f t="shared" si="49"/>
        <v>0</v>
      </c>
      <c r="E833">
        <f t="shared" si="50"/>
        <v>2020</v>
      </c>
    </row>
    <row r="834" spans="1:5" ht="12.75">
      <c r="A834">
        <f t="shared" si="48"/>
        <v>0</v>
      </c>
      <c r="B834" t="s">
        <v>735</v>
      </c>
      <c r="C834">
        <f ca="1" t="shared" si="51"/>
        <v>0</v>
      </c>
      <c r="D834">
        <f t="shared" si="49"/>
        <v>0</v>
      </c>
      <c r="E834">
        <f t="shared" si="50"/>
        <v>2020</v>
      </c>
    </row>
    <row r="835" spans="1:5" ht="12.75">
      <c r="A835">
        <f t="shared" si="48"/>
        <v>0</v>
      </c>
      <c r="B835" t="s">
        <v>740</v>
      </c>
      <c r="C835">
        <f ca="1" t="shared" si="51"/>
        <v>0</v>
      </c>
      <c r="D835">
        <f t="shared" si="49"/>
        <v>0</v>
      </c>
      <c r="E835">
        <f t="shared" si="50"/>
        <v>2020</v>
      </c>
    </row>
    <row r="836" spans="1:5" ht="12.75">
      <c r="A836">
        <f t="shared" si="48"/>
        <v>0</v>
      </c>
      <c r="B836" t="s">
        <v>743</v>
      </c>
      <c r="C836">
        <f ca="1" t="shared" si="51"/>
        <v>0</v>
      </c>
      <c r="D836">
        <f t="shared" si="49"/>
        <v>0</v>
      </c>
      <c r="E836">
        <f t="shared" si="50"/>
        <v>2020</v>
      </c>
    </row>
    <row r="837" spans="1:5" ht="12.75">
      <c r="A837">
        <f t="shared" si="48"/>
        <v>0</v>
      </c>
      <c r="B837" t="s">
        <v>746</v>
      </c>
      <c r="C837">
        <f ca="1" t="shared" si="51"/>
        <v>0</v>
      </c>
      <c r="D837">
        <f t="shared" si="49"/>
        <v>0</v>
      </c>
      <c r="E837">
        <f t="shared" si="50"/>
        <v>2020</v>
      </c>
    </row>
    <row r="838" spans="1:5" ht="12.75">
      <c r="A838">
        <f aca="true" t="shared" si="52" ref="A838:A905">clues</f>
        <v>0</v>
      </c>
      <c r="B838" t="s">
        <v>1323</v>
      </c>
      <c r="C838">
        <f ca="1" t="shared" si="51"/>
        <v>0</v>
      </c>
      <c r="D838">
        <f aca="true" t="shared" si="53" ref="D838:D905">mes</f>
        <v>0</v>
      </c>
      <c r="E838">
        <f aca="true" t="shared" si="54" ref="E838:E905">anno</f>
        <v>2020</v>
      </c>
    </row>
    <row r="839" spans="1:5" ht="12.75">
      <c r="A839">
        <f t="shared" si="52"/>
        <v>0</v>
      </c>
      <c r="B839" t="s">
        <v>1292</v>
      </c>
      <c r="C839">
        <f ca="1" t="shared" si="51"/>
        <v>0</v>
      </c>
      <c r="D839">
        <f t="shared" si="53"/>
        <v>0</v>
      </c>
      <c r="E839">
        <f t="shared" si="54"/>
        <v>2020</v>
      </c>
    </row>
    <row r="840" spans="1:5" ht="12.75">
      <c r="A840">
        <f t="shared" si="52"/>
        <v>0</v>
      </c>
      <c r="B840" t="s">
        <v>1293</v>
      </c>
      <c r="C840">
        <f ca="1" t="shared" si="51"/>
        <v>0</v>
      </c>
      <c r="D840">
        <f t="shared" si="53"/>
        <v>0</v>
      </c>
      <c r="E840">
        <f t="shared" si="54"/>
        <v>2020</v>
      </c>
    </row>
    <row r="841" spans="1:5" ht="12.75">
      <c r="A841">
        <f t="shared" si="52"/>
        <v>0</v>
      </c>
      <c r="B841" t="s">
        <v>1294</v>
      </c>
      <c r="C841">
        <f ca="1" t="shared" si="55" ref="C841:C908">INDIRECT(B841)</f>
        <v>0</v>
      </c>
      <c r="D841">
        <f t="shared" si="53"/>
        <v>0</v>
      </c>
      <c r="E841">
        <f t="shared" si="54"/>
        <v>2020</v>
      </c>
    </row>
    <row r="842" spans="1:5" ht="12.75">
      <c r="A842">
        <f t="shared" si="52"/>
        <v>0</v>
      </c>
      <c r="B842" t="s">
        <v>1295</v>
      </c>
      <c r="C842">
        <f ca="1" t="shared" si="55"/>
        <v>0</v>
      </c>
      <c r="D842">
        <f t="shared" si="53"/>
        <v>0</v>
      </c>
      <c r="E842">
        <f t="shared" si="54"/>
        <v>2020</v>
      </c>
    </row>
    <row r="843" spans="1:5" ht="12.75">
      <c r="A843">
        <f t="shared" si="52"/>
        <v>0</v>
      </c>
      <c r="B843" t="s">
        <v>1296</v>
      </c>
      <c r="C843">
        <f ca="1" t="shared" si="55"/>
        <v>0</v>
      </c>
      <c r="D843">
        <f t="shared" si="53"/>
        <v>0</v>
      </c>
      <c r="E843">
        <f t="shared" si="54"/>
        <v>2020</v>
      </c>
    </row>
    <row r="844" spans="1:5" ht="12.75">
      <c r="A844">
        <f t="shared" si="52"/>
        <v>0</v>
      </c>
      <c r="B844" t="s">
        <v>1297</v>
      </c>
      <c r="C844">
        <f ca="1" t="shared" si="55"/>
        <v>0</v>
      </c>
      <c r="D844">
        <f t="shared" si="53"/>
        <v>0</v>
      </c>
      <c r="E844">
        <f t="shared" si="54"/>
        <v>2020</v>
      </c>
    </row>
    <row r="845" spans="1:5" ht="12.75">
      <c r="A845">
        <f t="shared" si="52"/>
        <v>0</v>
      </c>
      <c r="B845" t="s">
        <v>1298</v>
      </c>
      <c r="C845">
        <f ca="1" t="shared" si="55"/>
        <v>0</v>
      </c>
      <c r="D845">
        <f t="shared" si="53"/>
        <v>0</v>
      </c>
      <c r="E845">
        <f t="shared" si="54"/>
        <v>2020</v>
      </c>
    </row>
    <row r="846" spans="1:5" ht="12.75">
      <c r="A846">
        <f t="shared" si="52"/>
        <v>0</v>
      </c>
      <c r="B846" t="s">
        <v>1299</v>
      </c>
      <c r="C846">
        <f ca="1" t="shared" si="55"/>
        <v>0</v>
      </c>
      <c r="D846">
        <f t="shared" si="53"/>
        <v>0</v>
      </c>
      <c r="E846">
        <f t="shared" si="54"/>
        <v>2020</v>
      </c>
    </row>
    <row r="847" spans="1:5" ht="12.75">
      <c r="A847">
        <f t="shared" si="52"/>
        <v>0</v>
      </c>
      <c r="B847" t="s">
        <v>1300</v>
      </c>
      <c r="C847">
        <f ca="1" t="shared" si="55"/>
        <v>0</v>
      </c>
      <c r="D847">
        <f t="shared" si="53"/>
        <v>0</v>
      </c>
      <c r="E847">
        <f t="shared" si="54"/>
        <v>2020</v>
      </c>
    </row>
    <row r="848" spans="1:5" ht="12.75">
      <c r="A848">
        <f t="shared" si="52"/>
        <v>0</v>
      </c>
      <c r="B848" t="s">
        <v>1301</v>
      </c>
      <c r="C848">
        <f ca="1" t="shared" si="55"/>
        <v>0</v>
      </c>
      <c r="D848">
        <f t="shared" si="53"/>
        <v>0</v>
      </c>
      <c r="E848">
        <f t="shared" si="54"/>
        <v>2020</v>
      </c>
    </row>
    <row r="849" spans="1:5" ht="12.75">
      <c r="A849">
        <f t="shared" si="52"/>
        <v>0</v>
      </c>
      <c r="B849" t="s">
        <v>1302</v>
      </c>
      <c r="C849">
        <f ca="1" t="shared" si="55"/>
        <v>0</v>
      </c>
      <c r="D849">
        <f t="shared" si="53"/>
        <v>0</v>
      </c>
      <c r="E849">
        <f t="shared" si="54"/>
        <v>2020</v>
      </c>
    </row>
    <row r="850" spans="1:5" ht="12.75">
      <c r="A850">
        <f t="shared" si="52"/>
        <v>0</v>
      </c>
      <c r="B850" t="s">
        <v>1392</v>
      </c>
      <c r="C850">
        <f ca="1" t="shared" si="55"/>
        <v>0</v>
      </c>
      <c r="D850">
        <f t="shared" si="53"/>
        <v>0</v>
      </c>
      <c r="E850">
        <f t="shared" si="54"/>
        <v>2020</v>
      </c>
    </row>
    <row r="851" spans="1:5" ht="12.75">
      <c r="A851">
        <f t="shared" si="52"/>
        <v>0</v>
      </c>
      <c r="B851" t="s">
        <v>1393</v>
      </c>
      <c r="C851">
        <f ca="1" t="shared" si="55"/>
        <v>0</v>
      </c>
      <c r="D851">
        <f t="shared" si="53"/>
        <v>0</v>
      </c>
      <c r="E851">
        <f t="shared" si="54"/>
        <v>2020</v>
      </c>
    </row>
    <row r="852" spans="1:5" ht="12.75">
      <c r="A852">
        <f t="shared" si="52"/>
        <v>0</v>
      </c>
      <c r="B852" t="s">
        <v>1394</v>
      </c>
      <c r="C852">
        <f ca="1" t="shared" si="55"/>
        <v>0</v>
      </c>
      <c r="D852">
        <f t="shared" si="53"/>
        <v>0</v>
      </c>
      <c r="E852">
        <f t="shared" si="54"/>
        <v>2020</v>
      </c>
    </row>
    <row r="853" spans="1:5" ht="12.75">
      <c r="A853">
        <f t="shared" si="52"/>
        <v>0</v>
      </c>
      <c r="B853" t="s">
        <v>758</v>
      </c>
      <c r="C853">
        <f ca="1" t="shared" si="55"/>
        <v>0</v>
      </c>
      <c r="D853">
        <f t="shared" si="53"/>
        <v>0</v>
      </c>
      <c r="E853">
        <f t="shared" si="54"/>
        <v>2020</v>
      </c>
    </row>
    <row r="854" spans="1:5" ht="12.75">
      <c r="A854">
        <f t="shared" si="52"/>
        <v>0</v>
      </c>
      <c r="B854" t="s">
        <v>760</v>
      </c>
      <c r="C854">
        <f ca="1" t="shared" si="55"/>
        <v>0</v>
      </c>
      <c r="D854">
        <f t="shared" si="53"/>
        <v>0</v>
      </c>
      <c r="E854">
        <f t="shared" si="54"/>
        <v>2020</v>
      </c>
    </row>
    <row r="855" spans="1:5" ht="12.75">
      <c r="A855">
        <f t="shared" si="52"/>
        <v>0</v>
      </c>
      <c r="B855" t="s">
        <v>762</v>
      </c>
      <c r="C855">
        <f ca="1" t="shared" si="55"/>
        <v>0</v>
      </c>
      <c r="D855">
        <f t="shared" si="53"/>
        <v>0</v>
      </c>
      <c r="E855">
        <f t="shared" si="54"/>
        <v>2020</v>
      </c>
    </row>
    <row r="856" spans="1:5" ht="12.75">
      <c r="A856">
        <f t="shared" si="52"/>
        <v>0</v>
      </c>
      <c r="B856" t="s">
        <v>764</v>
      </c>
      <c r="C856">
        <f ca="1" t="shared" si="55"/>
        <v>0</v>
      </c>
      <c r="D856">
        <f t="shared" si="53"/>
        <v>0</v>
      </c>
      <c r="E856">
        <f t="shared" si="54"/>
        <v>2020</v>
      </c>
    </row>
    <row r="857" spans="1:5" ht="12.75">
      <c r="A857">
        <f t="shared" si="52"/>
        <v>0</v>
      </c>
      <c r="B857" t="s">
        <v>3243</v>
      </c>
      <c r="C857">
        <f ca="1" t="shared" si="55"/>
        <v>0</v>
      </c>
      <c r="D857">
        <f t="shared" si="53"/>
        <v>0</v>
      </c>
      <c r="E857">
        <f t="shared" si="54"/>
        <v>2020</v>
      </c>
    </row>
    <row r="858" spans="1:5" ht="12.75">
      <c r="A858">
        <f t="shared" si="52"/>
        <v>0</v>
      </c>
      <c r="B858" t="s">
        <v>3244</v>
      </c>
      <c r="C858">
        <f ca="1" t="shared" si="55"/>
        <v>0</v>
      </c>
      <c r="D858">
        <f t="shared" si="53"/>
        <v>0</v>
      </c>
      <c r="E858">
        <f t="shared" si="54"/>
        <v>2020</v>
      </c>
    </row>
    <row r="859" spans="1:5" ht="12.75">
      <c r="A859">
        <f t="shared" si="52"/>
        <v>0</v>
      </c>
      <c r="B859" t="s">
        <v>3245</v>
      </c>
      <c r="C859">
        <f ca="1">INDIRECT(B859)</f>
        <v>0</v>
      </c>
      <c r="D859">
        <f t="shared" si="53"/>
        <v>0</v>
      </c>
      <c r="E859">
        <f t="shared" si="54"/>
        <v>2020</v>
      </c>
    </row>
    <row r="860" spans="1:5" ht="12.75">
      <c r="A860">
        <f t="shared" si="52"/>
        <v>0</v>
      </c>
      <c r="B860" t="s">
        <v>3246</v>
      </c>
      <c r="C860">
        <f ca="1">INDIRECT(B860)</f>
        <v>0</v>
      </c>
      <c r="D860">
        <f t="shared" si="53"/>
        <v>0</v>
      </c>
      <c r="E860">
        <f t="shared" si="54"/>
        <v>2020</v>
      </c>
    </row>
    <row r="861" spans="1:5" ht="12.75">
      <c r="A861">
        <f t="shared" si="52"/>
        <v>0</v>
      </c>
      <c r="B861" t="s">
        <v>3247</v>
      </c>
      <c r="C861">
        <f ca="1">INDIRECT(B861)</f>
        <v>0</v>
      </c>
      <c r="D861">
        <f t="shared" si="53"/>
        <v>0</v>
      </c>
      <c r="E861">
        <f t="shared" si="54"/>
        <v>2020</v>
      </c>
    </row>
    <row r="862" spans="1:5" ht="12.75">
      <c r="A862">
        <f t="shared" si="52"/>
        <v>0</v>
      </c>
      <c r="B862" t="s">
        <v>3248</v>
      </c>
      <c r="C862">
        <f ca="1">INDIRECT(B862)</f>
        <v>0</v>
      </c>
      <c r="D862">
        <f t="shared" si="53"/>
        <v>0</v>
      </c>
      <c r="E862">
        <f t="shared" si="54"/>
        <v>2020</v>
      </c>
    </row>
    <row r="863" spans="1:5" ht="12.75">
      <c r="A863">
        <f t="shared" si="52"/>
        <v>0</v>
      </c>
      <c r="B863" t="s">
        <v>768</v>
      </c>
      <c r="C863">
        <f ca="1" t="shared" si="55"/>
        <v>0</v>
      </c>
      <c r="D863">
        <f t="shared" si="53"/>
        <v>0</v>
      </c>
      <c r="E863">
        <f t="shared" si="54"/>
        <v>2020</v>
      </c>
    </row>
    <row r="864" spans="1:5" ht="12.75">
      <c r="A864">
        <f t="shared" si="52"/>
        <v>0</v>
      </c>
      <c r="B864" t="s">
        <v>769</v>
      </c>
      <c r="C864">
        <f ca="1" t="shared" si="55"/>
        <v>0</v>
      </c>
      <c r="D864">
        <f t="shared" si="53"/>
        <v>0</v>
      </c>
      <c r="E864">
        <f t="shared" si="54"/>
        <v>2020</v>
      </c>
    </row>
    <row r="865" spans="1:5" ht="12.75">
      <c r="A865">
        <f t="shared" si="52"/>
        <v>0</v>
      </c>
      <c r="B865" t="s">
        <v>771</v>
      </c>
      <c r="C865">
        <f ca="1" t="shared" si="55"/>
        <v>0</v>
      </c>
      <c r="D865">
        <f t="shared" si="53"/>
        <v>0</v>
      </c>
      <c r="E865">
        <f t="shared" si="54"/>
        <v>2020</v>
      </c>
    </row>
    <row r="866" spans="1:5" ht="12.75">
      <c r="A866">
        <f t="shared" si="52"/>
        <v>0</v>
      </c>
      <c r="B866" t="s">
        <v>774</v>
      </c>
      <c r="C866">
        <f ca="1" t="shared" si="55"/>
        <v>0</v>
      </c>
      <c r="D866">
        <f t="shared" si="53"/>
        <v>0</v>
      </c>
      <c r="E866">
        <f t="shared" si="54"/>
        <v>2020</v>
      </c>
    </row>
    <row r="867" spans="1:5" ht="12.75">
      <c r="A867">
        <f t="shared" si="52"/>
        <v>0</v>
      </c>
      <c r="B867" t="s">
        <v>776</v>
      </c>
      <c r="C867">
        <f ca="1" t="shared" si="55"/>
        <v>0</v>
      </c>
      <c r="D867">
        <f t="shared" si="53"/>
        <v>0</v>
      </c>
      <c r="E867">
        <f t="shared" si="54"/>
        <v>2020</v>
      </c>
    </row>
    <row r="868" spans="1:5" ht="12.75">
      <c r="A868">
        <f t="shared" si="52"/>
        <v>0</v>
      </c>
      <c r="B868" t="s">
        <v>1389</v>
      </c>
      <c r="C868">
        <f ca="1" t="shared" si="55"/>
        <v>0</v>
      </c>
      <c r="D868">
        <f t="shared" si="53"/>
        <v>0</v>
      </c>
      <c r="E868">
        <f t="shared" si="54"/>
        <v>2020</v>
      </c>
    </row>
    <row r="869" spans="1:5" ht="12.75">
      <c r="A869">
        <f t="shared" si="52"/>
        <v>0</v>
      </c>
      <c r="B869" t="s">
        <v>782</v>
      </c>
      <c r="C869">
        <f ca="1" t="shared" si="55"/>
        <v>0</v>
      </c>
      <c r="D869">
        <f t="shared" si="53"/>
        <v>0</v>
      </c>
      <c r="E869">
        <f t="shared" si="54"/>
        <v>2020</v>
      </c>
    </row>
    <row r="870" spans="1:5" ht="12.75">
      <c r="A870">
        <f t="shared" si="52"/>
        <v>0</v>
      </c>
      <c r="B870" t="s">
        <v>786</v>
      </c>
      <c r="C870">
        <f ca="1" t="shared" si="55"/>
        <v>0</v>
      </c>
      <c r="D870">
        <f t="shared" si="53"/>
        <v>0</v>
      </c>
      <c r="E870">
        <f t="shared" si="54"/>
        <v>2020</v>
      </c>
    </row>
    <row r="871" spans="1:5" ht="12.75">
      <c r="A871">
        <f t="shared" si="52"/>
        <v>0</v>
      </c>
      <c r="B871" t="s">
        <v>793</v>
      </c>
      <c r="C871">
        <f ca="1" t="shared" si="55"/>
        <v>0</v>
      </c>
      <c r="D871">
        <f t="shared" si="53"/>
        <v>0</v>
      </c>
      <c r="E871">
        <f t="shared" si="54"/>
        <v>2020</v>
      </c>
    </row>
    <row r="872" spans="1:5" ht="12.75">
      <c r="A872">
        <f t="shared" si="52"/>
        <v>0</v>
      </c>
      <c r="B872" t="s">
        <v>795</v>
      </c>
      <c r="C872">
        <f ca="1" t="shared" si="55"/>
        <v>0</v>
      </c>
      <c r="D872">
        <f t="shared" si="53"/>
        <v>0</v>
      </c>
      <c r="E872">
        <f t="shared" si="54"/>
        <v>2020</v>
      </c>
    </row>
    <row r="873" spans="1:5" ht="12.75">
      <c r="A873">
        <f t="shared" si="52"/>
        <v>0</v>
      </c>
      <c r="B873" t="s">
        <v>797</v>
      </c>
      <c r="C873">
        <f ca="1" t="shared" si="55"/>
        <v>0</v>
      </c>
      <c r="D873">
        <f t="shared" si="53"/>
        <v>0</v>
      </c>
      <c r="E873">
        <f t="shared" si="54"/>
        <v>2020</v>
      </c>
    </row>
    <row r="874" spans="1:5" ht="12.75">
      <c r="A874">
        <f t="shared" si="52"/>
        <v>0</v>
      </c>
      <c r="B874" t="s">
        <v>800</v>
      </c>
      <c r="C874">
        <f ca="1" t="shared" si="55"/>
        <v>0</v>
      </c>
      <c r="D874">
        <f t="shared" si="53"/>
        <v>0</v>
      </c>
      <c r="E874">
        <f t="shared" si="54"/>
        <v>2020</v>
      </c>
    </row>
    <row r="875" spans="1:5" ht="12.75">
      <c r="A875">
        <f t="shared" si="52"/>
        <v>0</v>
      </c>
      <c r="B875" t="s">
        <v>801</v>
      </c>
      <c r="C875">
        <f ca="1" t="shared" si="55"/>
        <v>0</v>
      </c>
      <c r="D875">
        <f t="shared" si="53"/>
        <v>0</v>
      </c>
      <c r="E875">
        <f t="shared" si="54"/>
        <v>2020</v>
      </c>
    </row>
    <row r="876" spans="1:5" ht="12.75">
      <c r="A876">
        <f t="shared" si="52"/>
        <v>0</v>
      </c>
      <c r="B876" t="s">
        <v>802</v>
      </c>
      <c r="C876">
        <f ca="1" t="shared" si="55"/>
        <v>0</v>
      </c>
      <c r="D876">
        <f t="shared" si="53"/>
        <v>0</v>
      </c>
      <c r="E876">
        <f t="shared" si="54"/>
        <v>2020</v>
      </c>
    </row>
    <row r="877" spans="1:5" ht="12.75">
      <c r="A877">
        <f t="shared" si="52"/>
        <v>0</v>
      </c>
      <c r="B877" t="s">
        <v>804</v>
      </c>
      <c r="C877">
        <f ca="1" t="shared" si="55"/>
        <v>0</v>
      </c>
      <c r="D877">
        <f t="shared" si="53"/>
        <v>0</v>
      </c>
      <c r="E877">
        <f t="shared" si="54"/>
        <v>2020</v>
      </c>
    </row>
    <row r="878" spans="1:5" ht="12.75">
      <c r="A878">
        <f t="shared" si="52"/>
        <v>0</v>
      </c>
      <c r="B878" t="s">
        <v>805</v>
      </c>
      <c r="C878">
        <f ca="1" t="shared" si="55"/>
        <v>0</v>
      </c>
      <c r="D878">
        <f t="shared" si="53"/>
        <v>0</v>
      </c>
      <c r="E878">
        <f t="shared" si="54"/>
        <v>2020</v>
      </c>
    </row>
    <row r="879" spans="1:5" ht="12.75">
      <c r="A879">
        <f t="shared" si="52"/>
        <v>0</v>
      </c>
      <c r="B879" t="s">
        <v>806</v>
      </c>
      <c r="C879">
        <f ca="1" t="shared" si="55"/>
        <v>0</v>
      </c>
      <c r="D879">
        <f t="shared" si="53"/>
        <v>0</v>
      </c>
      <c r="E879">
        <f t="shared" si="54"/>
        <v>2020</v>
      </c>
    </row>
    <row r="880" spans="1:5" ht="12.75">
      <c r="A880">
        <f t="shared" si="52"/>
        <v>0</v>
      </c>
      <c r="B880" t="s">
        <v>807</v>
      </c>
      <c r="C880">
        <f ca="1" t="shared" si="55"/>
        <v>0</v>
      </c>
      <c r="D880">
        <f t="shared" si="53"/>
        <v>0</v>
      </c>
      <c r="E880">
        <f t="shared" si="54"/>
        <v>2020</v>
      </c>
    </row>
    <row r="881" spans="1:5" ht="12.75">
      <c r="A881">
        <f t="shared" si="52"/>
        <v>0</v>
      </c>
      <c r="B881" t="s">
        <v>808</v>
      </c>
      <c r="C881">
        <f ca="1" t="shared" si="55"/>
        <v>0</v>
      </c>
      <c r="D881">
        <f t="shared" si="53"/>
        <v>0</v>
      </c>
      <c r="E881">
        <f t="shared" si="54"/>
        <v>2020</v>
      </c>
    </row>
    <row r="882" spans="1:5" ht="12.75">
      <c r="A882">
        <f t="shared" si="52"/>
        <v>0</v>
      </c>
      <c r="B882" t="s">
        <v>809</v>
      </c>
      <c r="C882">
        <f ca="1" t="shared" si="55"/>
        <v>0</v>
      </c>
      <c r="D882">
        <f t="shared" si="53"/>
        <v>0</v>
      </c>
      <c r="E882">
        <f t="shared" si="54"/>
        <v>2020</v>
      </c>
    </row>
    <row r="883" spans="1:5" ht="12.75">
      <c r="A883">
        <f t="shared" si="52"/>
        <v>0</v>
      </c>
      <c r="B883" t="s">
        <v>815</v>
      </c>
      <c r="C883">
        <f ca="1" t="shared" si="55"/>
        <v>0</v>
      </c>
      <c r="D883">
        <f t="shared" si="53"/>
        <v>0</v>
      </c>
      <c r="E883">
        <f t="shared" si="54"/>
        <v>2020</v>
      </c>
    </row>
    <row r="884" spans="1:5" ht="12.75">
      <c r="A884">
        <f t="shared" si="52"/>
        <v>0</v>
      </c>
      <c r="B884" t="s">
        <v>816</v>
      </c>
      <c r="C884">
        <f ca="1" t="shared" si="55"/>
        <v>0</v>
      </c>
      <c r="D884">
        <f t="shared" si="53"/>
        <v>0</v>
      </c>
      <c r="E884">
        <f t="shared" si="54"/>
        <v>2020</v>
      </c>
    </row>
    <row r="885" spans="1:5" ht="12.75">
      <c r="A885">
        <f t="shared" si="52"/>
        <v>0</v>
      </c>
      <c r="B885" t="s">
        <v>811</v>
      </c>
      <c r="C885">
        <f ca="1" t="shared" si="55"/>
        <v>0</v>
      </c>
      <c r="D885">
        <f t="shared" si="53"/>
        <v>0</v>
      </c>
      <c r="E885">
        <f t="shared" si="54"/>
        <v>2020</v>
      </c>
    </row>
    <row r="886" spans="1:5" ht="12.75">
      <c r="A886">
        <f t="shared" si="52"/>
        <v>0</v>
      </c>
      <c r="B886" t="s">
        <v>813</v>
      </c>
      <c r="C886">
        <f ca="1" t="shared" si="55"/>
        <v>0</v>
      </c>
      <c r="D886">
        <f t="shared" si="53"/>
        <v>0</v>
      </c>
      <c r="E886">
        <f t="shared" si="54"/>
        <v>2020</v>
      </c>
    </row>
    <row r="887" spans="1:5" ht="12.75">
      <c r="A887">
        <f t="shared" si="52"/>
        <v>0</v>
      </c>
      <c r="B887" t="s">
        <v>987</v>
      </c>
      <c r="C887">
        <f ca="1" t="shared" si="55"/>
        <v>0</v>
      </c>
      <c r="D887">
        <f t="shared" si="53"/>
        <v>0</v>
      </c>
      <c r="E887">
        <f t="shared" si="54"/>
        <v>2020</v>
      </c>
    </row>
    <row r="888" spans="1:5" ht="12.75">
      <c r="A888">
        <f t="shared" si="52"/>
        <v>0</v>
      </c>
      <c r="B888" t="s">
        <v>988</v>
      </c>
      <c r="C888">
        <f ca="1" t="shared" si="55"/>
        <v>0</v>
      </c>
      <c r="D888">
        <f t="shared" si="53"/>
        <v>0</v>
      </c>
      <c r="E888">
        <f t="shared" si="54"/>
        <v>2020</v>
      </c>
    </row>
    <row r="889" spans="1:5" ht="12.75">
      <c r="A889">
        <f t="shared" si="52"/>
        <v>0</v>
      </c>
      <c r="B889" t="s">
        <v>989</v>
      </c>
      <c r="C889">
        <f ca="1" t="shared" si="55"/>
        <v>0</v>
      </c>
      <c r="D889">
        <f t="shared" si="53"/>
        <v>0</v>
      </c>
      <c r="E889">
        <f t="shared" si="54"/>
        <v>2020</v>
      </c>
    </row>
    <row r="890" spans="1:5" ht="12.75">
      <c r="A890">
        <f t="shared" si="52"/>
        <v>0</v>
      </c>
      <c r="B890" t="s">
        <v>1111</v>
      </c>
      <c r="C890">
        <f ca="1" t="shared" si="55"/>
        <v>0</v>
      </c>
      <c r="D890">
        <f t="shared" si="53"/>
        <v>0</v>
      </c>
      <c r="E890">
        <f t="shared" si="54"/>
        <v>2020</v>
      </c>
    </row>
    <row r="891" spans="1:5" ht="12.75">
      <c r="A891">
        <f t="shared" si="52"/>
        <v>0</v>
      </c>
      <c r="B891" t="s">
        <v>968</v>
      </c>
      <c r="C891">
        <f ca="1" t="shared" si="55"/>
        <v>0</v>
      </c>
      <c r="D891">
        <f t="shared" si="53"/>
        <v>0</v>
      </c>
      <c r="E891">
        <f t="shared" si="54"/>
        <v>2020</v>
      </c>
    </row>
    <row r="892" spans="1:5" ht="12.75">
      <c r="A892">
        <f t="shared" si="52"/>
        <v>0</v>
      </c>
      <c r="B892" t="s">
        <v>788</v>
      </c>
      <c r="C892">
        <f ca="1" t="shared" si="55"/>
        <v>0</v>
      </c>
      <c r="D892">
        <f t="shared" si="53"/>
        <v>0</v>
      </c>
      <c r="E892">
        <f t="shared" si="54"/>
        <v>2020</v>
      </c>
    </row>
    <row r="893" spans="1:5" ht="12.75">
      <c r="A893">
        <f t="shared" si="52"/>
        <v>0</v>
      </c>
      <c r="B893" t="s">
        <v>790</v>
      </c>
      <c r="C893">
        <f ca="1" t="shared" si="55"/>
        <v>0</v>
      </c>
      <c r="D893">
        <f t="shared" si="53"/>
        <v>0</v>
      </c>
      <c r="E893">
        <f t="shared" si="54"/>
        <v>2020</v>
      </c>
    </row>
    <row r="894" spans="1:5" ht="12.75">
      <c r="A894">
        <f t="shared" si="52"/>
        <v>0</v>
      </c>
      <c r="B894" t="s">
        <v>283</v>
      </c>
      <c r="C894">
        <f ca="1" t="shared" si="55"/>
        <v>0</v>
      </c>
      <c r="D894">
        <f t="shared" si="53"/>
        <v>0</v>
      </c>
      <c r="E894">
        <f t="shared" si="54"/>
        <v>2020</v>
      </c>
    </row>
    <row r="895" spans="1:5" ht="12.75">
      <c r="A895">
        <f t="shared" si="52"/>
        <v>0</v>
      </c>
      <c r="B895" t="s">
        <v>284</v>
      </c>
      <c r="C895">
        <f ca="1" t="shared" si="55"/>
        <v>0</v>
      </c>
      <c r="D895">
        <f t="shared" si="53"/>
        <v>0</v>
      </c>
      <c r="E895">
        <f t="shared" si="54"/>
        <v>2020</v>
      </c>
    </row>
    <row r="896" spans="1:5" ht="12.75">
      <c r="A896">
        <f t="shared" si="52"/>
        <v>0</v>
      </c>
      <c r="B896" t="s">
        <v>285</v>
      </c>
      <c r="C896">
        <f ca="1" t="shared" si="55"/>
        <v>0</v>
      </c>
      <c r="D896">
        <f t="shared" si="53"/>
        <v>0</v>
      </c>
      <c r="E896">
        <f t="shared" si="54"/>
        <v>2020</v>
      </c>
    </row>
    <row r="897" spans="1:5" ht="12.75">
      <c r="A897">
        <f t="shared" si="52"/>
        <v>0</v>
      </c>
      <c r="B897" t="s">
        <v>1178</v>
      </c>
      <c r="C897">
        <f ca="1" t="shared" si="55"/>
        <v>0</v>
      </c>
      <c r="D897">
        <f t="shared" si="53"/>
        <v>0</v>
      </c>
      <c r="E897">
        <f t="shared" si="54"/>
        <v>2020</v>
      </c>
    </row>
    <row r="898" spans="1:5" ht="12.75">
      <c r="A898">
        <f t="shared" si="52"/>
        <v>0</v>
      </c>
      <c r="B898" t="s">
        <v>1375</v>
      </c>
      <c r="C898">
        <f ca="1" t="shared" si="55"/>
        <v>0</v>
      </c>
      <c r="D898">
        <f t="shared" si="53"/>
        <v>0</v>
      </c>
      <c r="E898">
        <f t="shared" si="54"/>
        <v>2020</v>
      </c>
    </row>
    <row r="899" spans="1:5" ht="12.75">
      <c r="A899">
        <f t="shared" si="52"/>
        <v>0</v>
      </c>
      <c r="B899" t="s">
        <v>927</v>
      </c>
      <c r="C899">
        <f ca="1" t="shared" si="55"/>
        <v>0</v>
      </c>
      <c r="D899">
        <f t="shared" si="53"/>
        <v>0</v>
      </c>
      <c r="E899">
        <f t="shared" si="54"/>
        <v>2020</v>
      </c>
    </row>
    <row r="900" spans="1:5" ht="12.75">
      <c r="A900">
        <f t="shared" si="52"/>
        <v>0</v>
      </c>
      <c r="B900" t="s">
        <v>929</v>
      </c>
      <c r="C900">
        <f ca="1" t="shared" si="55"/>
        <v>0</v>
      </c>
      <c r="D900">
        <f t="shared" si="53"/>
        <v>0</v>
      </c>
      <c r="E900">
        <f t="shared" si="54"/>
        <v>2020</v>
      </c>
    </row>
    <row r="901" spans="1:5" ht="12.75">
      <c r="A901">
        <f t="shared" si="52"/>
        <v>0</v>
      </c>
      <c r="B901" t="s">
        <v>931</v>
      </c>
      <c r="C901">
        <f ca="1" t="shared" si="55"/>
        <v>0</v>
      </c>
      <c r="D901">
        <f t="shared" si="53"/>
        <v>0</v>
      </c>
      <c r="E901">
        <f t="shared" si="54"/>
        <v>2020</v>
      </c>
    </row>
    <row r="902" spans="1:5" ht="12.75">
      <c r="A902">
        <f t="shared" si="52"/>
        <v>0</v>
      </c>
      <c r="B902" t="s">
        <v>933</v>
      </c>
      <c r="C902">
        <f ca="1" t="shared" si="55"/>
        <v>0</v>
      </c>
      <c r="D902">
        <f t="shared" si="53"/>
        <v>0</v>
      </c>
      <c r="E902">
        <f t="shared" si="54"/>
        <v>2020</v>
      </c>
    </row>
    <row r="903" spans="1:5" ht="12.75">
      <c r="A903">
        <f t="shared" si="52"/>
        <v>0</v>
      </c>
      <c r="B903" t="s">
        <v>936</v>
      </c>
      <c r="C903">
        <f ca="1" t="shared" si="55"/>
        <v>0</v>
      </c>
      <c r="D903">
        <f t="shared" si="53"/>
        <v>0</v>
      </c>
      <c r="E903">
        <f t="shared" si="54"/>
        <v>2020</v>
      </c>
    </row>
    <row r="904" spans="1:5" ht="12.75">
      <c r="A904">
        <f t="shared" si="52"/>
        <v>0</v>
      </c>
      <c r="B904" t="s">
        <v>937</v>
      </c>
      <c r="C904">
        <f ca="1" t="shared" si="55"/>
        <v>0</v>
      </c>
      <c r="D904">
        <f t="shared" si="53"/>
        <v>0</v>
      </c>
      <c r="E904">
        <f t="shared" si="54"/>
        <v>2020</v>
      </c>
    </row>
    <row r="905" spans="1:5" ht="12.75">
      <c r="A905">
        <f t="shared" si="52"/>
        <v>0</v>
      </c>
      <c r="B905" t="s">
        <v>938</v>
      </c>
      <c r="C905">
        <f ca="1" t="shared" si="55"/>
        <v>0</v>
      </c>
      <c r="D905">
        <f t="shared" si="53"/>
        <v>0</v>
      </c>
      <c r="E905">
        <f t="shared" si="54"/>
        <v>2020</v>
      </c>
    </row>
    <row r="906" spans="1:5" ht="12.75">
      <c r="A906">
        <f aca="true" t="shared" si="56" ref="A906:A969">clues</f>
        <v>0</v>
      </c>
      <c r="B906" t="s">
        <v>939</v>
      </c>
      <c r="C906">
        <f ca="1" t="shared" si="55"/>
        <v>0</v>
      </c>
      <c r="D906">
        <f aca="true" t="shared" si="57" ref="D906:D969">mes</f>
        <v>0</v>
      </c>
      <c r="E906">
        <f aca="true" t="shared" si="58" ref="E906:E969">anno</f>
        <v>2020</v>
      </c>
    </row>
    <row r="907" spans="1:5" ht="12.75">
      <c r="A907">
        <f t="shared" si="56"/>
        <v>0</v>
      </c>
      <c r="B907" t="s">
        <v>940</v>
      </c>
      <c r="C907">
        <f ca="1" t="shared" si="55"/>
        <v>0</v>
      </c>
      <c r="D907">
        <f t="shared" si="57"/>
        <v>0</v>
      </c>
      <c r="E907">
        <f t="shared" si="58"/>
        <v>2020</v>
      </c>
    </row>
    <row r="908" spans="1:5" ht="12.75">
      <c r="A908">
        <f t="shared" si="56"/>
        <v>0</v>
      </c>
      <c r="B908" t="s">
        <v>982</v>
      </c>
      <c r="C908">
        <f ca="1" t="shared" si="55"/>
        <v>0</v>
      </c>
      <c r="D908">
        <f t="shared" si="57"/>
        <v>0</v>
      </c>
      <c r="E908">
        <f t="shared" si="58"/>
        <v>2020</v>
      </c>
    </row>
    <row r="909" spans="1:5" ht="12.75">
      <c r="A909">
        <f t="shared" si="56"/>
        <v>0</v>
      </c>
      <c r="B909" t="s">
        <v>983</v>
      </c>
      <c r="C909">
        <f ca="1" t="shared" si="59" ref="C909:C972">INDIRECT(B909)</f>
        <v>0</v>
      </c>
      <c r="D909">
        <f t="shared" si="57"/>
        <v>0</v>
      </c>
      <c r="E909">
        <f t="shared" si="58"/>
        <v>2020</v>
      </c>
    </row>
    <row r="910" spans="1:5" ht="12.75">
      <c r="A910">
        <f t="shared" si="56"/>
        <v>0</v>
      </c>
      <c r="B910" t="s">
        <v>1260</v>
      </c>
      <c r="C910">
        <f ca="1" t="shared" si="59"/>
        <v>0</v>
      </c>
      <c r="D910">
        <f t="shared" si="57"/>
        <v>0</v>
      </c>
      <c r="E910">
        <f t="shared" si="58"/>
        <v>2020</v>
      </c>
    </row>
    <row r="911" spans="1:5" ht="12.75">
      <c r="A911">
        <f t="shared" si="56"/>
        <v>0</v>
      </c>
      <c r="B911" t="s">
        <v>1261</v>
      </c>
      <c r="C911">
        <f ca="1" t="shared" si="59"/>
        <v>0</v>
      </c>
      <c r="D911">
        <f t="shared" si="57"/>
        <v>0</v>
      </c>
      <c r="E911">
        <f t="shared" si="58"/>
        <v>2020</v>
      </c>
    </row>
    <row r="912" spans="1:5" ht="12.75">
      <c r="A912">
        <f t="shared" si="56"/>
        <v>0</v>
      </c>
      <c r="B912" t="s">
        <v>1404</v>
      </c>
      <c r="C912">
        <f ca="1" t="shared" si="59"/>
        <v>0</v>
      </c>
      <c r="D912">
        <f t="shared" si="57"/>
        <v>0</v>
      </c>
      <c r="E912">
        <f t="shared" si="58"/>
        <v>2020</v>
      </c>
    </row>
    <row r="913" spans="1:5" ht="12.75">
      <c r="A913">
        <f t="shared" si="56"/>
        <v>0</v>
      </c>
      <c r="B913" t="s">
        <v>1406</v>
      </c>
      <c r="C913">
        <f ca="1" t="shared" si="59"/>
        <v>0</v>
      </c>
      <c r="D913">
        <f t="shared" si="57"/>
        <v>0</v>
      </c>
      <c r="E913">
        <f t="shared" si="58"/>
        <v>2020</v>
      </c>
    </row>
    <row r="914" spans="1:5" ht="12.75">
      <c r="A914">
        <f t="shared" si="56"/>
        <v>0</v>
      </c>
      <c r="B914" t="s">
        <v>1407</v>
      </c>
      <c r="C914">
        <f ca="1" t="shared" si="59"/>
        <v>0</v>
      </c>
      <c r="D914">
        <f t="shared" si="57"/>
        <v>0</v>
      </c>
      <c r="E914">
        <f t="shared" si="58"/>
        <v>2020</v>
      </c>
    </row>
    <row r="915" spans="1:5" ht="12.75">
      <c r="A915">
        <f t="shared" si="56"/>
        <v>0</v>
      </c>
      <c r="B915" t="s">
        <v>1408</v>
      </c>
      <c r="C915">
        <f ca="1" t="shared" si="59"/>
        <v>0</v>
      </c>
      <c r="D915">
        <f t="shared" si="57"/>
        <v>0</v>
      </c>
      <c r="E915">
        <f t="shared" si="58"/>
        <v>2020</v>
      </c>
    </row>
    <row r="916" spans="1:5" ht="12.75">
      <c r="A916">
        <f t="shared" si="56"/>
        <v>0</v>
      </c>
      <c r="B916" t="s">
        <v>1409</v>
      </c>
      <c r="C916">
        <f ca="1" t="shared" si="59"/>
        <v>0</v>
      </c>
      <c r="D916">
        <f t="shared" si="57"/>
        <v>0</v>
      </c>
      <c r="E916">
        <f t="shared" si="58"/>
        <v>2020</v>
      </c>
    </row>
    <row r="917" spans="1:5" ht="12.75">
      <c r="A917">
        <f t="shared" si="56"/>
        <v>0</v>
      </c>
      <c r="B917" t="s">
        <v>1410</v>
      </c>
      <c r="C917">
        <f ca="1" t="shared" si="59"/>
        <v>0</v>
      </c>
      <c r="D917">
        <f t="shared" si="57"/>
        <v>0</v>
      </c>
      <c r="E917">
        <f t="shared" si="58"/>
        <v>2020</v>
      </c>
    </row>
    <row r="918" spans="1:5" ht="12.75">
      <c r="A918">
        <f t="shared" si="56"/>
        <v>0</v>
      </c>
      <c r="B918" t="s">
        <v>1058</v>
      </c>
      <c r="C918">
        <f ca="1" t="shared" si="59"/>
        <v>0</v>
      </c>
      <c r="D918">
        <f t="shared" si="57"/>
        <v>0</v>
      </c>
      <c r="E918">
        <f t="shared" si="58"/>
        <v>2020</v>
      </c>
    </row>
    <row r="919" spans="1:5" ht="12.75">
      <c r="A919">
        <f t="shared" si="56"/>
        <v>0</v>
      </c>
      <c r="B919" t="s">
        <v>1059</v>
      </c>
      <c r="C919">
        <f ca="1" t="shared" si="59"/>
        <v>0</v>
      </c>
      <c r="D919">
        <f t="shared" si="57"/>
        <v>0</v>
      </c>
      <c r="E919">
        <f t="shared" si="58"/>
        <v>2020</v>
      </c>
    </row>
    <row r="920" spans="1:5" ht="12.75">
      <c r="A920">
        <f t="shared" si="56"/>
        <v>0</v>
      </c>
      <c r="B920" t="s">
        <v>1060</v>
      </c>
      <c r="C920">
        <f ca="1" t="shared" si="59"/>
        <v>0</v>
      </c>
      <c r="D920">
        <f t="shared" si="57"/>
        <v>0</v>
      </c>
      <c r="E920">
        <f t="shared" si="58"/>
        <v>2020</v>
      </c>
    </row>
    <row r="921" spans="1:5" ht="12.75">
      <c r="A921">
        <f t="shared" si="56"/>
        <v>0</v>
      </c>
      <c r="B921" t="s">
        <v>825</v>
      </c>
      <c r="C921">
        <f ca="1" t="shared" si="59"/>
        <v>0</v>
      </c>
      <c r="D921">
        <f t="shared" si="57"/>
        <v>0</v>
      </c>
      <c r="E921">
        <f t="shared" si="58"/>
        <v>2020</v>
      </c>
    </row>
    <row r="922" spans="1:5" ht="12.75">
      <c r="A922">
        <f t="shared" si="56"/>
        <v>0</v>
      </c>
      <c r="B922" t="s">
        <v>1061</v>
      </c>
      <c r="C922">
        <f ca="1" t="shared" si="59"/>
        <v>0</v>
      </c>
      <c r="D922">
        <f t="shared" si="57"/>
        <v>0</v>
      </c>
      <c r="E922">
        <f t="shared" si="58"/>
        <v>2020</v>
      </c>
    </row>
    <row r="923" spans="1:5" ht="12.75">
      <c r="A923">
        <f t="shared" si="56"/>
        <v>0</v>
      </c>
      <c r="B923" t="s">
        <v>820</v>
      </c>
      <c r="C923">
        <f ca="1" t="shared" si="59"/>
        <v>0</v>
      </c>
      <c r="D923">
        <f t="shared" si="57"/>
        <v>0</v>
      </c>
      <c r="E923">
        <f t="shared" si="58"/>
        <v>2020</v>
      </c>
    </row>
    <row r="924" spans="1:5" ht="12.75">
      <c r="A924">
        <f t="shared" si="56"/>
        <v>0</v>
      </c>
      <c r="B924" t="s">
        <v>822</v>
      </c>
      <c r="C924">
        <f ca="1" t="shared" si="59"/>
        <v>0</v>
      </c>
      <c r="D924">
        <f t="shared" si="57"/>
        <v>0</v>
      </c>
      <c r="E924">
        <f t="shared" si="58"/>
        <v>2020</v>
      </c>
    </row>
    <row r="925" spans="1:5" ht="12.75">
      <c r="A925">
        <f t="shared" si="56"/>
        <v>0</v>
      </c>
      <c r="B925" t="s">
        <v>824</v>
      </c>
      <c r="C925">
        <f ca="1" t="shared" si="59"/>
        <v>0</v>
      </c>
      <c r="D925">
        <f t="shared" si="57"/>
        <v>0</v>
      </c>
      <c r="E925">
        <f t="shared" si="58"/>
        <v>2020</v>
      </c>
    </row>
    <row r="926" spans="1:5" ht="12.75">
      <c r="A926">
        <f t="shared" si="56"/>
        <v>0</v>
      </c>
      <c r="B926" t="s">
        <v>1062</v>
      </c>
      <c r="C926">
        <f ca="1" t="shared" si="59"/>
        <v>0</v>
      </c>
      <c r="D926">
        <f t="shared" si="57"/>
        <v>0</v>
      </c>
      <c r="E926">
        <f t="shared" si="58"/>
        <v>2020</v>
      </c>
    </row>
    <row r="927" spans="1:5" ht="12.75">
      <c r="A927">
        <f t="shared" si="56"/>
        <v>0</v>
      </c>
      <c r="B927" t="s">
        <v>1063</v>
      </c>
      <c r="C927">
        <f ca="1" t="shared" si="59"/>
        <v>0</v>
      </c>
      <c r="D927">
        <f t="shared" si="57"/>
        <v>0</v>
      </c>
      <c r="E927">
        <f t="shared" si="58"/>
        <v>2020</v>
      </c>
    </row>
    <row r="928" spans="1:5" ht="12.75">
      <c r="A928">
        <f t="shared" si="56"/>
        <v>0</v>
      </c>
      <c r="B928" t="s">
        <v>1064</v>
      </c>
      <c r="C928">
        <f ca="1" t="shared" si="59"/>
        <v>0</v>
      </c>
      <c r="D928">
        <f t="shared" si="57"/>
        <v>0</v>
      </c>
      <c r="E928">
        <f t="shared" si="58"/>
        <v>2020</v>
      </c>
    </row>
    <row r="929" spans="1:5" ht="12.75">
      <c r="A929">
        <f t="shared" si="56"/>
        <v>0</v>
      </c>
      <c r="B929" t="s">
        <v>830</v>
      </c>
      <c r="C929">
        <f ca="1" t="shared" si="59"/>
        <v>0</v>
      </c>
      <c r="D929">
        <f t="shared" si="57"/>
        <v>0</v>
      </c>
      <c r="E929">
        <f t="shared" si="58"/>
        <v>2020</v>
      </c>
    </row>
    <row r="930" spans="1:5" ht="12.75">
      <c r="A930">
        <f t="shared" si="56"/>
        <v>0</v>
      </c>
      <c r="B930" t="s">
        <v>1065</v>
      </c>
      <c r="C930">
        <f ca="1" t="shared" si="59"/>
        <v>0</v>
      </c>
      <c r="D930">
        <f t="shared" si="57"/>
        <v>0</v>
      </c>
      <c r="E930">
        <f t="shared" si="58"/>
        <v>2020</v>
      </c>
    </row>
    <row r="931" spans="1:5" ht="12.75">
      <c r="A931">
        <f t="shared" si="56"/>
        <v>0</v>
      </c>
      <c r="B931" t="s">
        <v>827</v>
      </c>
      <c r="C931">
        <f ca="1" t="shared" si="59"/>
        <v>0</v>
      </c>
      <c r="D931">
        <f t="shared" si="57"/>
        <v>0</v>
      </c>
      <c r="E931">
        <f t="shared" si="58"/>
        <v>2020</v>
      </c>
    </row>
    <row r="932" spans="1:5" ht="12.75">
      <c r="A932">
        <f t="shared" si="56"/>
        <v>0</v>
      </c>
      <c r="B932" t="s">
        <v>828</v>
      </c>
      <c r="C932">
        <f ca="1" t="shared" si="59"/>
        <v>0</v>
      </c>
      <c r="D932">
        <f t="shared" si="57"/>
        <v>0</v>
      </c>
      <c r="E932">
        <f t="shared" si="58"/>
        <v>2020</v>
      </c>
    </row>
    <row r="933" spans="1:5" ht="12.75">
      <c r="A933">
        <f t="shared" si="56"/>
        <v>0</v>
      </c>
      <c r="B933" t="s">
        <v>829</v>
      </c>
      <c r="C933">
        <f ca="1" t="shared" si="59"/>
        <v>0</v>
      </c>
      <c r="D933">
        <f t="shared" si="57"/>
        <v>0</v>
      </c>
      <c r="E933">
        <f t="shared" si="58"/>
        <v>2020</v>
      </c>
    </row>
    <row r="934" spans="1:5" ht="12.75">
      <c r="A934">
        <f t="shared" si="56"/>
        <v>0</v>
      </c>
      <c r="B934" t="s">
        <v>1066</v>
      </c>
      <c r="C934">
        <f ca="1" t="shared" si="59"/>
        <v>0</v>
      </c>
      <c r="D934">
        <f t="shared" si="57"/>
        <v>0</v>
      </c>
      <c r="E934">
        <f t="shared" si="58"/>
        <v>2020</v>
      </c>
    </row>
    <row r="935" spans="1:5" ht="12.75">
      <c r="A935">
        <f t="shared" si="56"/>
        <v>0</v>
      </c>
      <c r="B935" t="s">
        <v>1067</v>
      </c>
      <c r="C935">
        <f ca="1" t="shared" si="59"/>
        <v>0</v>
      </c>
      <c r="D935">
        <f t="shared" si="57"/>
        <v>0</v>
      </c>
      <c r="E935">
        <f t="shared" si="58"/>
        <v>2020</v>
      </c>
    </row>
    <row r="936" spans="1:5" ht="12.75">
      <c r="A936">
        <f t="shared" si="56"/>
        <v>0</v>
      </c>
      <c r="B936" t="s">
        <v>1068</v>
      </c>
      <c r="C936">
        <f ca="1" t="shared" si="59"/>
        <v>0</v>
      </c>
      <c r="D936">
        <f t="shared" si="57"/>
        <v>0</v>
      </c>
      <c r="E936">
        <f t="shared" si="58"/>
        <v>2020</v>
      </c>
    </row>
    <row r="937" spans="1:5" ht="12.75">
      <c r="A937">
        <f t="shared" si="56"/>
        <v>0</v>
      </c>
      <c r="B937" t="s">
        <v>834</v>
      </c>
      <c r="C937">
        <f ca="1" t="shared" si="59"/>
        <v>0</v>
      </c>
      <c r="D937">
        <f t="shared" si="57"/>
        <v>0</v>
      </c>
      <c r="E937">
        <f t="shared" si="58"/>
        <v>2020</v>
      </c>
    </row>
    <row r="938" spans="1:5" ht="12.75">
      <c r="A938">
        <f t="shared" si="56"/>
        <v>0</v>
      </c>
      <c r="B938" t="s">
        <v>1069</v>
      </c>
      <c r="C938">
        <f ca="1" t="shared" si="59"/>
        <v>0</v>
      </c>
      <c r="D938">
        <f t="shared" si="57"/>
        <v>0</v>
      </c>
      <c r="E938">
        <f t="shared" si="58"/>
        <v>2020</v>
      </c>
    </row>
    <row r="939" spans="1:5" ht="12.75">
      <c r="A939">
        <f t="shared" si="56"/>
        <v>0</v>
      </c>
      <c r="B939" t="s">
        <v>831</v>
      </c>
      <c r="C939">
        <f ca="1" t="shared" si="59"/>
        <v>0</v>
      </c>
      <c r="D939">
        <f t="shared" si="57"/>
        <v>0</v>
      </c>
      <c r="E939">
        <f t="shared" si="58"/>
        <v>2020</v>
      </c>
    </row>
    <row r="940" spans="1:5" ht="12.75">
      <c r="A940">
        <f t="shared" si="56"/>
        <v>0</v>
      </c>
      <c r="B940" t="s">
        <v>832</v>
      </c>
      <c r="C940">
        <f ca="1" t="shared" si="59"/>
        <v>0</v>
      </c>
      <c r="D940">
        <f t="shared" si="57"/>
        <v>0</v>
      </c>
      <c r="E940">
        <f t="shared" si="58"/>
        <v>2020</v>
      </c>
    </row>
    <row r="941" spans="1:5" ht="12.75">
      <c r="A941">
        <f t="shared" si="56"/>
        <v>0</v>
      </c>
      <c r="B941" t="s">
        <v>833</v>
      </c>
      <c r="C941">
        <f ca="1" t="shared" si="59"/>
        <v>0</v>
      </c>
      <c r="D941">
        <f t="shared" si="57"/>
        <v>0</v>
      </c>
      <c r="E941">
        <f t="shared" si="58"/>
        <v>2020</v>
      </c>
    </row>
    <row r="942" spans="1:5" ht="12.75">
      <c r="A942">
        <f t="shared" si="56"/>
        <v>0</v>
      </c>
      <c r="B942" t="s">
        <v>1070</v>
      </c>
      <c r="C942">
        <f ca="1" t="shared" si="59"/>
        <v>0</v>
      </c>
      <c r="D942">
        <f t="shared" si="57"/>
        <v>0</v>
      </c>
      <c r="E942">
        <f t="shared" si="58"/>
        <v>2020</v>
      </c>
    </row>
    <row r="943" spans="1:5" ht="12.75">
      <c r="A943">
        <f t="shared" si="56"/>
        <v>0</v>
      </c>
      <c r="B943" t="s">
        <v>1071</v>
      </c>
      <c r="C943">
        <f ca="1" t="shared" si="59"/>
        <v>0</v>
      </c>
      <c r="D943">
        <f t="shared" si="57"/>
        <v>0</v>
      </c>
      <c r="E943">
        <f t="shared" si="58"/>
        <v>2020</v>
      </c>
    </row>
    <row r="944" spans="1:5" ht="12.75">
      <c r="A944">
        <f t="shared" si="56"/>
        <v>0</v>
      </c>
      <c r="B944" t="s">
        <v>1072</v>
      </c>
      <c r="C944">
        <f ca="1" t="shared" si="59"/>
        <v>0</v>
      </c>
      <c r="D944">
        <f t="shared" si="57"/>
        <v>0</v>
      </c>
      <c r="E944">
        <f t="shared" si="58"/>
        <v>2020</v>
      </c>
    </row>
    <row r="945" spans="1:5" ht="12.75">
      <c r="A945">
        <f t="shared" si="56"/>
        <v>0</v>
      </c>
      <c r="B945" t="s">
        <v>1073</v>
      </c>
      <c r="C945">
        <f ca="1" t="shared" si="59"/>
        <v>0</v>
      </c>
      <c r="D945">
        <f t="shared" si="57"/>
        <v>0</v>
      </c>
      <c r="E945">
        <f t="shared" si="58"/>
        <v>2020</v>
      </c>
    </row>
    <row r="946" spans="1:5" ht="12.75">
      <c r="A946">
        <f t="shared" si="56"/>
        <v>0</v>
      </c>
      <c r="B946" t="s">
        <v>1074</v>
      </c>
      <c r="C946">
        <f ca="1" t="shared" si="59"/>
        <v>0</v>
      </c>
      <c r="D946">
        <f t="shared" si="57"/>
        <v>0</v>
      </c>
      <c r="E946">
        <f t="shared" si="58"/>
        <v>2020</v>
      </c>
    </row>
    <row r="947" spans="1:5" ht="12.75">
      <c r="A947">
        <f t="shared" si="56"/>
        <v>0</v>
      </c>
      <c r="B947" t="s">
        <v>1075</v>
      </c>
      <c r="C947">
        <f ca="1" t="shared" si="59"/>
        <v>0</v>
      </c>
      <c r="D947">
        <f t="shared" si="57"/>
        <v>0</v>
      </c>
      <c r="E947">
        <f t="shared" si="58"/>
        <v>2020</v>
      </c>
    </row>
    <row r="948" spans="1:5" ht="12.75">
      <c r="A948">
        <f t="shared" si="56"/>
        <v>0</v>
      </c>
      <c r="B948" t="s">
        <v>1076</v>
      </c>
      <c r="C948">
        <f ca="1" t="shared" si="59"/>
        <v>0</v>
      </c>
      <c r="D948">
        <f t="shared" si="57"/>
        <v>0</v>
      </c>
      <c r="E948">
        <f t="shared" si="58"/>
        <v>2020</v>
      </c>
    </row>
    <row r="949" spans="1:5" ht="12.75">
      <c r="A949">
        <f t="shared" si="56"/>
        <v>0</v>
      </c>
      <c r="B949" t="s">
        <v>1077</v>
      </c>
      <c r="C949">
        <f ca="1" t="shared" si="59"/>
        <v>0</v>
      </c>
      <c r="D949">
        <f t="shared" si="57"/>
        <v>0</v>
      </c>
      <c r="E949">
        <f t="shared" si="58"/>
        <v>2020</v>
      </c>
    </row>
    <row r="950" spans="1:5" ht="12.75">
      <c r="A950">
        <f t="shared" si="56"/>
        <v>0</v>
      </c>
      <c r="B950" t="s">
        <v>1082</v>
      </c>
      <c r="C950">
        <f ca="1" t="shared" si="59"/>
        <v>0</v>
      </c>
      <c r="D950">
        <f t="shared" si="57"/>
        <v>0</v>
      </c>
      <c r="E950">
        <f t="shared" si="58"/>
        <v>2020</v>
      </c>
    </row>
    <row r="951" spans="1:5" ht="12.75">
      <c r="A951">
        <f t="shared" si="56"/>
        <v>0</v>
      </c>
      <c r="B951" t="s">
        <v>1084</v>
      </c>
      <c r="C951">
        <f ca="1" t="shared" si="59"/>
        <v>0</v>
      </c>
      <c r="D951">
        <f t="shared" si="57"/>
        <v>0</v>
      </c>
      <c r="E951">
        <f t="shared" si="58"/>
        <v>2020</v>
      </c>
    </row>
    <row r="952" spans="1:5" ht="12.75">
      <c r="A952">
        <f t="shared" si="56"/>
        <v>0</v>
      </c>
      <c r="B952" t="s">
        <v>1080</v>
      </c>
      <c r="C952">
        <f ca="1" t="shared" si="59"/>
        <v>0</v>
      </c>
      <c r="D952">
        <f t="shared" si="57"/>
        <v>0</v>
      </c>
      <c r="E952">
        <f t="shared" si="58"/>
        <v>2020</v>
      </c>
    </row>
    <row r="953" spans="1:5" ht="12.75">
      <c r="A953">
        <f t="shared" si="56"/>
        <v>0</v>
      </c>
      <c r="B953" t="s">
        <v>1096</v>
      </c>
      <c r="C953">
        <f ca="1" t="shared" si="59"/>
        <v>0</v>
      </c>
      <c r="D953">
        <f t="shared" si="57"/>
        <v>0</v>
      </c>
      <c r="E953">
        <f t="shared" si="58"/>
        <v>2020</v>
      </c>
    </row>
    <row r="954" spans="1:5" ht="12.75">
      <c r="A954">
        <f t="shared" si="56"/>
        <v>0</v>
      </c>
      <c r="B954" t="s">
        <v>836</v>
      </c>
      <c r="C954">
        <f ca="1" t="shared" si="59"/>
        <v>0</v>
      </c>
      <c r="D954">
        <f t="shared" si="57"/>
        <v>0</v>
      </c>
      <c r="E954">
        <f t="shared" si="58"/>
        <v>2020</v>
      </c>
    </row>
    <row r="955" spans="1:5" ht="12.75">
      <c r="A955">
        <f t="shared" si="56"/>
        <v>0</v>
      </c>
      <c r="B955" t="s">
        <v>835</v>
      </c>
      <c r="C955">
        <f ca="1" t="shared" si="59"/>
        <v>0</v>
      </c>
      <c r="D955">
        <f t="shared" si="57"/>
        <v>0</v>
      </c>
      <c r="E955">
        <f t="shared" si="58"/>
        <v>2020</v>
      </c>
    </row>
    <row r="956" spans="1:5" ht="12.75">
      <c r="A956">
        <f t="shared" si="56"/>
        <v>0</v>
      </c>
      <c r="B956" t="s">
        <v>837</v>
      </c>
      <c r="C956">
        <f ca="1" t="shared" si="59"/>
        <v>0</v>
      </c>
      <c r="D956">
        <f t="shared" si="57"/>
        <v>0</v>
      </c>
      <c r="E956">
        <f t="shared" si="58"/>
        <v>2020</v>
      </c>
    </row>
    <row r="957" spans="1:5" ht="12.75">
      <c r="A957">
        <f t="shared" si="56"/>
        <v>0</v>
      </c>
      <c r="B957" t="s">
        <v>842</v>
      </c>
      <c r="C957">
        <f ca="1" t="shared" si="59"/>
        <v>0</v>
      </c>
      <c r="D957">
        <f t="shared" si="57"/>
        <v>0</v>
      </c>
      <c r="E957">
        <f t="shared" si="58"/>
        <v>2020</v>
      </c>
    </row>
    <row r="958" spans="1:5" ht="12.75">
      <c r="A958">
        <f t="shared" si="56"/>
        <v>0</v>
      </c>
      <c r="B958" t="s">
        <v>838</v>
      </c>
      <c r="C958">
        <f ca="1" t="shared" si="59"/>
        <v>0</v>
      </c>
      <c r="D958">
        <f t="shared" si="57"/>
        <v>0</v>
      </c>
      <c r="E958">
        <f t="shared" si="58"/>
        <v>2020</v>
      </c>
    </row>
    <row r="959" spans="1:5" ht="12.75">
      <c r="A959">
        <f t="shared" si="56"/>
        <v>0</v>
      </c>
      <c r="B959" t="s">
        <v>1087</v>
      </c>
      <c r="C959">
        <f ca="1" t="shared" si="59"/>
        <v>0</v>
      </c>
      <c r="D959">
        <f t="shared" si="57"/>
        <v>0</v>
      </c>
      <c r="E959">
        <f t="shared" si="58"/>
        <v>2020</v>
      </c>
    </row>
    <row r="960" spans="1:5" ht="12.75">
      <c r="A960">
        <f t="shared" si="56"/>
        <v>0</v>
      </c>
      <c r="B960" t="s">
        <v>1093</v>
      </c>
      <c r="C960">
        <f ca="1" t="shared" si="59"/>
        <v>0</v>
      </c>
      <c r="D960">
        <f t="shared" si="57"/>
        <v>0</v>
      </c>
      <c r="E960">
        <f t="shared" si="58"/>
        <v>2020</v>
      </c>
    </row>
    <row r="961" spans="1:5" ht="12.75">
      <c r="A961">
        <f t="shared" si="56"/>
        <v>0</v>
      </c>
      <c r="B961" t="s">
        <v>1089</v>
      </c>
      <c r="C961">
        <f ca="1" t="shared" si="59"/>
        <v>0</v>
      </c>
      <c r="D961">
        <f t="shared" si="57"/>
        <v>0</v>
      </c>
      <c r="E961">
        <f t="shared" si="58"/>
        <v>2020</v>
      </c>
    </row>
    <row r="962" spans="1:5" ht="12.75">
      <c r="A962">
        <f t="shared" si="56"/>
        <v>0</v>
      </c>
      <c r="B962" t="s">
        <v>1091</v>
      </c>
      <c r="C962">
        <f ca="1" t="shared" si="59"/>
        <v>0</v>
      </c>
      <c r="D962">
        <f t="shared" si="57"/>
        <v>0</v>
      </c>
      <c r="E962">
        <f t="shared" si="58"/>
        <v>2020</v>
      </c>
    </row>
    <row r="963" spans="1:5" ht="12.75">
      <c r="A963">
        <f t="shared" si="56"/>
        <v>0</v>
      </c>
      <c r="B963" t="s">
        <v>1095</v>
      </c>
      <c r="C963">
        <f ca="1" t="shared" si="59"/>
        <v>0</v>
      </c>
      <c r="D963">
        <f t="shared" si="57"/>
        <v>0</v>
      </c>
      <c r="E963">
        <f t="shared" si="58"/>
        <v>2020</v>
      </c>
    </row>
    <row r="964" spans="1:5" ht="12.75">
      <c r="A964">
        <f t="shared" si="56"/>
        <v>0</v>
      </c>
      <c r="B964" t="s">
        <v>839</v>
      </c>
      <c r="C964">
        <f ca="1" t="shared" si="59"/>
        <v>0</v>
      </c>
      <c r="D964">
        <f t="shared" si="57"/>
        <v>0</v>
      </c>
      <c r="E964">
        <f t="shared" si="58"/>
        <v>2020</v>
      </c>
    </row>
    <row r="965" spans="1:5" ht="12.75">
      <c r="A965">
        <f t="shared" si="56"/>
        <v>0</v>
      </c>
      <c r="B965" t="s">
        <v>840</v>
      </c>
      <c r="C965">
        <f ca="1" t="shared" si="59"/>
        <v>0</v>
      </c>
      <c r="D965">
        <f t="shared" si="57"/>
        <v>0</v>
      </c>
      <c r="E965">
        <f t="shared" si="58"/>
        <v>2020</v>
      </c>
    </row>
    <row r="966" spans="1:5" ht="12.75">
      <c r="A966">
        <f t="shared" si="56"/>
        <v>0</v>
      </c>
      <c r="B966" t="s">
        <v>778</v>
      </c>
      <c r="C966">
        <f ca="1" t="shared" si="59"/>
        <v>0</v>
      </c>
      <c r="D966">
        <f t="shared" si="57"/>
        <v>0</v>
      </c>
      <c r="E966">
        <f t="shared" si="58"/>
        <v>2020</v>
      </c>
    </row>
    <row r="967" spans="1:5" ht="12.75">
      <c r="A967">
        <f t="shared" si="56"/>
        <v>0</v>
      </c>
      <c r="B967" t="s">
        <v>780</v>
      </c>
      <c r="C967">
        <f ca="1" t="shared" si="59"/>
        <v>0</v>
      </c>
      <c r="D967">
        <f t="shared" si="57"/>
        <v>0</v>
      </c>
      <c r="E967">
        <f t="shared" si="58"/>
        <v>2020</v>
      </c>
    </row>
    <row r="968" spans="1:5" ht="12.75">
      <c r="A968">
        <f t="shared" si="56"/>
        <v>0</v>
      </c>
      <c r="B968" t="s">
        <v>984</v>
      </c>
      <c r="C968">
        <f ca="1" t="shared" si="59"/>
        <v>0</v>
      </c>
      <c r="D968">
        <f t="shared" si="57"/>
        <v>0</v>
      </c>
      <c r="E968">
        <f t="shared" si="58"/>
        <v>2020</v>
      </c>
    </row>
    <row r="969" spans="1:5" ht="12.75">
      <c r="A969">
        <f t="shared" si="56"/>
        <v>0</v>
      </c>
      <c r="B969" t="s">
        <v>784</v>
      </c>
      <c r="C969">
        <f ca="1" t="shared" si="59"/>
        <v>0</v>
      </c>
      <c r="D969">
        <f t="shared" si="57"/>
        <v>0</v>
      </c>
      <c r="E969">
        <f t="shared" si="58"/>
        <v>2020</v>
      </c>
    </row>
    <row r="970" spans="1:5" ht="12.75">
      <c r="A970">
        <f aca="true" t="shared" si="60" ref="A970:A1033">clues</f>
        <v>0</v>
      </c>
      <c r="B970" t="s">
        <v>985</v>
      </c>
      <c r="C970">
        <f ca="1" t="shared" si="59"/>
        <v>0</v>
      </c>
      <c r="D970">
        <f aca="true" t="shared" si="61" ref="D970:D1033">mes</f>
        <v>0</v>
      </c>
      <c r="E970">
        <f aca="true" t="shared" si="62" ref="E970:E1033">anno</f>
        <v>2020</v>
      </c>
    </row>
    <row r="971" spans="1:5" ht="12.75">
      <c r="A971">
        <f t="shared" si="60"/>
        <v>0</v>
      </c>
      <c r="B971" t="s">
        <v>986</v>
      </c>
      <c r="C971">
        <f ca="1" t="shared" si="59"/>
        <v>0</v>
      </c>
      <c r="D971">
        <f t="shared" si="61"/>
        <v>0</v>
      </c>
      <c r="E971">
        <f t="shared" si="62"/>
        <v>2020</v>
      </c>
    </row>
    <row r="972" spans="1:5" ht="12.75">
      <c r="A972">
        <f t="shared" si="60"/>
        <v>0</v>
      </c>
      <c r="B972" t="s">
        <v>1347</v>
      </c>
      <c r="C972">
        <f ca="1" t="shared" si="59"/>
        <v>0</v>
      </c>
      <c r="D972">
        <f t="shared" si="61"/>
        <v>0</v>
      </c>
      <c r="E972">
        <f t="shared" si="62"/>
        <v>2020</v>
      </c>
    </row>
    <row r="973" spans="1:5" ht="12.75">
      <c r="A973">
        <f t="shared" si="60"/>
        <v>0</v>
      </c>
      <c r="B973" t="s">
        <v>1348</v>
      </c>
      <c r="C973">
        <f ca="1" t="shared" si="63" ref="C973:C1036">INDIRECT(B973)</f>
        <v>0</v>
      </c>
      <c r="D973">
        <f t="shared" si="61"/>
        <v>0</v>
      </c>
      <c r="E973">
        <f t="shared" si="62"/>
        <v>2020</v>
      </c>
    </row>
    <row r="974" spans="1:5" ht="12.75">
      <c r="A974">
        <f t="shared" si="60"/>
        <v>0</v>
      </c>
      <c r="B974" t="s">
        <v>1349</v>
      </c>
      <c r="C974">
        <f ca="1" t="shared" si="63"/>
        <v>0</v>
      </c>
      <c r="D974">
        <f t="shared" si="61"/>
        <v>0</v>
      </c>
      <c r="E974">
        <f t="shared" si="62"/>
        <v>2020</v>
      </c>
    </row>
    <row r="975" spans="1:5" ht="12.75">
      <c r="A975">
        <f t="shared" si="60"/>
        <v>0</v>
      </c>
      <c r="B975" t="s">
        <v>1373</v>
      </c>
      <c r="C975">
        <f ca="1" t="shared" si="63"/>
        <v>0</v>
      </c>
      <c r="D975">
        <f t="shared" si="61"/>
        <v>0</v>
      </c>
      <c r="E975">
        <f t="shared" si="62"/>
        <v>2020</v>
      </c>
    </row>
    <row r="976" spans="1:5" ht="12.75">
      <c r="A976">
        <f t="shared" si="60"/>
        <v>0</v>
      </c>
      <c r="B976" t="s">
        <v>1350</v>
      </c>
      <c r="C976">
        <f ca="1" t="shared" si="63"/>
        <v>0</v>
      </c>
      <c r="D976">
        <f t="shared" si="61"/>
        <v>0</v>
      </c>
      <c r="E976">
        <f t="shared" si="62"/>
        <v>2020</v>
      </c>
    </row>
    <row r="977" spans="1:5" ht="12.75">
      <c r="A977">
        <f t="shared" si="60"/>
        <v>0</v>
      </c>
      <c r="B977" t="s">
        <v>1374</v>
      </c>
      <c r="C977">
        <f ca="1" t="shared" si="63"/>
        <v>0</v>
      </c>
      <c r="D977">
        <f t="shared" si="61"/>
        <v>0</v>
      </c>
      <c r="E977">
        <f t="shared" si="62"/>
        <v>2020</v>
      </c>
    </row>
    <row r="978" spans="1:5" ht="12.75">
      <c r="A978">
        <f t="shared" si="60"/>
        <v>0</v>
      </c>
      <c r="B978" t="s">
        <v>1351</v>
      </c>
      <c r="C978">
        <f ca="1" t="shared" si="63"/>
        <v>0</v>
      </c>
      <c r="D978">
        <f t="shared" si="61"/>
        <v>0</v>
      </c>
      <c r="E978">
        <f t="shared" si="62"/>
        <v>2020</v>
      </c>
    </row>
    <row r="979" spans="1:5" ht="12.75">
      <c r="A979">
        <f t="shared" si="60"/>
        <v>0</v>
      </c>
      <c r="B979" t="s">
        <v>1352</v>
      </c>
      <c r="C979">
        <f ca="1" t="shared" si="63"/>
        <v>0</v>
      </c>
      <c r="D979">
        <f t="shared" si="61"/>
        <v>0</v>
      </c>
      <c r="E979">
        <f t="shared" si="62"/>
        <v>2020</v>
      </c>
    </row>
    <row r="980" spans="1:5" ht="12.75">
      <c r="A980">
        <f t="shared" si="60"/>
        <v>0</v>
      </c>
      <c r="B980" t="s">
        <v>1353</v>
      </c>
      <c r="C980">
        <f ca="1" t="shared" si="63"/>
        <v>0</v>
      </c>
      <c r="D980">
        <f t="shared" si="61"/>
        <v>0</v>
      </c>
      <c r="E980">
        <f t="shared" si="62"/>
        <v>2020</v>
      </c>
    </row>
    <row r="981" spans="1:5" ht="12.75">
      <c r="A981">
        <f t="shared" si="60"/>
        <v>0</v>
      </c>
      <c r="B981" t="s">
        <v>1049</v>
      </c>
      <c r="C981">
        <f ca="1" t="shared" si="63"/>
        <v>0</v>
      </c>
      <c r="D981">
        <f t="shared" si="61"/>
        <v>0</v>
      </c>
      <c r="E981">
        <f t="shared" si="62"/>
        <v>2020</v>
      </c>
    </row>
    <row r="982" spans="1:5" ht="12.75">
      <c r="A982">
        <f t="shared" si="60"/>
        <v>0</v>
      </c>
      <c r="B982" t="s">
        <v>1618</v>
      </c>
      <c r="C982">
        <f ca="1" t="shared" si="63"/>
        <v>0</v>
      </c>
      <c r="D982">
        <f t="shared" si="61"/>
        <v>0</v>
      </c>
      <c r="E982">
        <f t="shared" si="62"/>
        <v>2020</v>
      </c>
    </row>
    <row r="983" spans="1:5" ht="12.75">
      <c r="A983">
        <f t="shared" si="60"/>
        <v>0</v>
      </c>
      <c r="B983" t="s">
        <v>1619</v>
      </c>
      <c r="C983">
        <f ca="1" t="shared" si="63"/>
        <v>0</v>
      </c>
      <c r="D983">
        <f t="shared" si="61"/>
        <v>0</v>
      </c>
      <c r="E983">
        <f t="shared" si="62"/>
        <v>2020</v>
      </c>
    </row>
    <row r="984" spans="1:5" ht="12.75">
      <c r="A984">
        <f t="shared" si="60"/>
        <v>0</v>
      </c>
      <c r="B984" t="s">
        <v>1621</v>
      </c>
      <c r="C984">
        <f ca="1" t="shared" si="63"/>
        <v>0</v>
      </c>
      <c r="D984">
        <f t="shared" si="61"/>
        <v>0</v>
      </c>
      <c r="E984">
        <f t="shared" si="62"/>
        <v>2020</v>
      </c>
    </row>
    <row r="985" spans="1:5" ht="12.75">
      <c r="A985">
        <f t="shared" si="60"/>
        <v>0</v>
      </c>
      <c r="B985" t="s">
        <v>1622</v>
      </c>
      <c r="C985">
        <f ca="1" t="shared" si="63"/>
        <v>0</v>
      </c>
      <c r="D985">
        <f t="shared" si="61"/>
        <v>0</v>
      </c>
      <c r="E985">
        <f t="shared" si="62"/>
        <v>2020</v>
      </c>
    </row>
    <row r="986" spans="1:5" ht="12.75">
      <c r="A986">
        <f t="shared" si="60"/>
        <v>0</v>
      </c>
      <c r="B986" t="s">
        <v>1623</v>
      </c>
      <c r="C986">
        <f ca="1" t="shared" si="63"/>
        <v>0</v>
      </c>
      <c r="D986">
        <f t="shared" si="61"/>
        <v>0</v>
      </c>
      <c r="E986">
        <f t="shared" si="62"/>
        <v>2020</v>
      </c>
    </row>
    <row r="987" spans="1:5" ht="12.75">
      <c r="A987">
        <f t="shared" si="60"/>
        <v>0</v>
      </c>
      <c r="B987" t="s">
        <v>1627</v>
      </c>
      <c r="C987">
        <f ca="1" t="shared" si="63"/>
        <v>0</v>
      </c>
      <c r="D987">
        <f t="shared" si="61"/>
        <v>0</v>
      </c>
      <c r="E987">
        <f t="shared" si="62"/>
        <v>2020</v>
      </c>
    </row>
    <row r="988" spans="1:5" ht="12.75">
      <c r="A988">
        <f t="shared" si="60"/>
        <v>0</v>
      </c>
      <c r="B988" t="s">
        <v>1639</v>
      </c>
      <c r="C988">
        <f ca="1" t="shared" si="63"/>
        <v>0</v>
      </c>
      <c r="D988">
        <f t="shared" si="61"/>
        <v>0</v>
      </c>
      <c r="E988">
        <f t="shared" si="62"/>
        <v>2020</v>
      </c>
    </row>
    <row r="989" spans="1:5" ht="12.75">
      <c r="A989">
        <f t="shared" si="60"/>
        <v>0</v>
      </c>
      <c r="B989" t="s">
        <v>1640</v>
      </c>
      <c r="C989">
        <f ca="1" t="shared" si="63"/>
        <v>0</v>
      </c>
      <c r="D989">
        <f t="shared" si="61"/>
        <v>0</v>
      </c>
      <c r="E989">
        <f t="shared" si="62"/>
        <v>2020</v>
      </c>
    </row>
    <row r="990" spans="1:5" ht="12.75">
      <c r="A990">
        <f t="shared" si="60"/>
        <v>0</v>
      </c>
      <c r="B990" t="s">
        <v>1624</v>
      </c>
      <c r="C990">
        <f ca="1" t="shared" si="63"/>
        <v>0</v>
      </c>
      <c r="D990">
        <f t="shared" si="61"/>
        <v>0</v>
      </c>
      <c r="E990">
        <f t="shared" si="62"/>
        <v>2020</v>
      </c>
    </row>
    <row r="991" spans="1:5" ht="12.75">
      <c r="A991">
        <f t="shared" si="60"/>
        <v>0</v>
      </c>
      <c r="B991" t="s">
        <v>1625</v>
      </c>
      <c r="C991">
        <f ca="1" t="shared" si="63"/>
        <v>0</v>
      </c>
      <c r="D991">
        <f t="shared" si="61"/>
        <v>0</v>
      </c>
      <c r="E991">
        <f t="shared" si="62"/>
        <v>2020</v>
      </c>
    </row>
    <row r="992" spans="1:5" ht="12.75">
      <c r="A992">
        <f t="shared" si="60"/>
        <v>0</v>
      </c>
      <c r="B992" t="s">
        <v>1626</v>
      </c>
      <c r="C992">
        <f ca="1" t="shared" si="63"/>
        <v>0</v>
      </c>
      <c r="D992">
        <f t="shared" si="61"/>
        <v>0</v>
      </c>
      <c r="E992">
        <f t="shared" si="62"/>
        <v>2020</v>
      </c>
    </row>
    <row r="993" spans="1:5" ht="12.75">
      <c r="A993">
        <f t="shared" si="60"/>
        <v>0</v>
      </c>
      <c r="B993" t="s">
        <v>1641</v>
      </c>
      <c r="C993">
        <f ca="1" t="shared" si="63"/>
        <v>0</v>
      </c>
      <c r="D993">
        <f t="shared" si="61"/>
        <v>0</v>
      </c>
      <c r="E993">
        <f t="shared" si="62"/>
        <v>2020</v>
      </c>
    </row>
    <row r="994" spans="1:5" ht="12.75">
      <c r="A994">
        <f t="shared" si="60"/>
        <v>0</v>
      </c>
      <c r="B994" t="s">
        <v>1629</v>
      </c>
      <c r="C994">
        <f ca="1" t="shared" si="63"/>
        <v>0</v>
      </c>
      <c r="D994">
        <f t="shared" si="61"/>
        <v>0</v>
      </c>
      <c r="E994">
        <f t="shared" si="62"/>
        <v>2020</v>
      </c>
    </row>
    <row r="995" spans="1:5" ht="12.75">
      <c r="A995">
        <f t="shared" si="60"/>
        <v>0</v>
      </c>
      <c r="B995" s="476" t="s">
        <v>3167</v>
      </c>
      <c r="C995">
        <f ca="1" t="shared" si="63"/>
        <v>0</v>
      </c>
      <c r="D995">
        <f t="shared" si="61"/>
        <v>0</v>
      </c>
      <c r="E995">
        <f t="shared" si="62"/>
        <v>2020</v>
      </c>
    </row>
    <row r="996" spans="1:5" ht="12.75">
      <c r="A996">
        <f t="shared" si="60"/>
        <v>0</v>
      </c>
      <c r="B996" t="s">
        <v>866</v>
      </c>
      <c r="C996">
        <f ca="1" t="shared" si="63"/>
        <v>0</v>
      </c>
      <c r="D996">
        <f t="shared" si="61"/>
        <v>0</v>
      </c>
      <c r="E996">
        <f t="shared" si="62"/>
        <v>2020</v>
      </c>
    </row>
    <row r="997" spans="1:5" ht="12.75">
      <c r="A997">
        <f t="shared" si="60"/>
        <v>0</v>
      </c>
      <c r="B997" t="s">
        <v>869</v>
      </c>
      <c r="C997">
        <f ca="1" t="shared" si="63"/>
        <v>0</v>
      </c>
      <c r="D997">
        <f t="shared" si="61"/>
        <v>0</v>
      </c>
      <c r="E997">
        <f t="shared" si="62"/>
        <v>2020</v>
      </c>
    </row>
    <row r="998" spans="1:5" ht="12.75">
      <c r="A998">
        <f t="shared" si="60"/>
        <v>0</v>
      </c>
      <c r="B998" t="s">
        <v>871</v>
      </c>
      <c r="C998">
        <f ca="1" t="shared" si="63"/>
        <v>0</v>
      </c>
      <c r="D998">
        <f t="shared" si="61"/>
        <v>0</v>
      </c>
      <c r="E998">
        <f t="shared" si="62"/>
        <v>2020</v>
      </c>
    </row>
    <row r="999" spans="1:5" ht="12.75">
      <c r="A999">
        <f t="shared" si="60"/>
        <v>0</v>
      </c>
      <c r="B999" t="s">
        <v>874</v>
      </c>
      <c r="C999">
        <f ca="1" t="shared" si="63"/>
        <v>0</v>
      </c>
      <c r="D999">
        <f t="shared" si="61"/>
        <v>0</v>
      </c>
      <c r="E999">
        <f t="shared" si="62"/>
        <v>2020</v>
      </c>
    </row>
    <row r="1000" spans="1:5" ht="12.75">
      <c r="A1000">
        <f t="shared" si="60"/>
        <v>0</v>
      </c>
      <c r="B1000" t="s">
        <v>878</v>
      </c>
      <c r="C1000">
        <f ca="1" t="shared" si="63"/>
        <v>0</v>
      </c>
      <c r="D1000">
        <f t="shared" si="61"/>
        <v>0</v>
      </c>
      <c r="E1000">
        <f t="shared" si="62"/>
        <v>2020</v>
      </c>
    </row>
    <row r="1001" spans="1:5" ht="12.75">
      <c r="A1001">
        <f t="shared" si="60"/>
        <v>0</v>
      </c>
      <c r="B1001" t="s">
        <v>881</v>
      </c>
      <c r="C1001">
        <f ca="1" t="shared" si="63"/>
        <v>0</v>
      </c>
      <c r="D1001">
        <f t="shared" si="61"/>
        <v>0</v>
      </c>
      <c r="E1001">
        <f t="shared" si="62"/>
        <v>2020</v>
      </c>
    </row>
    <row r="1002" spans="1:5" ht="12.75">
      <c r="A1002">
        <f t="shared" si="60"/>
        <v>0</v>
      </c>
      <c r="B1002" t="s">
        <v>885</v>
      </c>
      <c r="C1002">
        <f ca="1" t="shared" si="63"/>
        <v>0</v>
      </c>
      <c r="D1002">
        <f t="shared" si="61"/>
        <v>0</v>
      </c>
      <c r="E1002">
        <f t="shared" si="62"/>
        <v>2020</v>
      </c>
    </row>
    <row r="1003" spans="1:5" ht="12.75">
      <c r="A1003">
        <f t="shared" si="60"/>
        <v>0</v>
      </c>
      <c r="B1003" t="s">
        <v>887</v>
      </c>
      <c r="C1003">
        <f ca="1" t="shared" si="63"/>
        <v>0</v>
      </c>
      <c r="D1003">
        <f t="shared" si="61"/>
        <v>0</v>
      </c>
      <c r="E1003">
        <f t="shared" si="62"/>
        <v>2020</v>
      </c>
    </row>
    <row r="1004" spans="1:5" ht="12.75">
      <c r="A1004">
        <f t="shared" si="60"/>
        <v>0</v>
      </c>
      <c r="B1004" t="s">
        <v>889</v>
      </c>
      <c r="C1004">
        <f ca="1" t="shared" si="63"/>
        <v>0</v>
      </c>
      <c r="D1004">
        <f t="shared" si="61"/>
        <v>0</v>
      </c>
      <c r="E1004">
        <f t="shared" si="62"/>
        <v>2020</v>
      </c>
    </row>
    <row r="1005" spans="1:5" ht="12.75">
      <c r="A1005">
        <f t="shared" si="60"/>
        <v>0</v>
      </c>
      <c r="B1005" t="s">
        <v>892</v>
      </c>
      <c r="C1005">
        <f ca="1" t="shared" si="63"/>
        <v>0</v>
      </c>
      <c r="D1005">
        <f t="shared" si="61"/>
        <v>0</v>
      </c>
      <c r="E1005">
        <f t="shared" si="62"/>
        <v>2020</v>
      </c>
    </row>
    <row r="1006" spans="1:5" ht="12.75">
      <c r="A1006">
        <f t="shared" si="60"/>
        <v>0</v>
      </c>
      <c r="B1006" t="s">
        <v>895</v>
      </c>
      <c r="C1006">
        <f ca="1" t="shared" si="63"/>
        <v>0</v>
      </c>
      <c r="D1006">
        <f t="shared" si="61"/>
        <v>0</v>
      </c>
      <c r="E1006">
        <f t="shared" si="62"/>
        <v>2020</v>
      </c>
    </row>
    <row r="1007" spans="1:5" ht="12.75">
      <c r="A1007">
        <f t="shared" si="60"/>
        <v>0</v>
      </c>
      <c r="B1007" t="s">
        <v>897</v>
      </c>
      <c r="C1007">
        <f ca="1" t="shared" si="63"/>
        <v>0</v>
      </c>
      <c r="D1007">
        <f t="shared" si="61"/>
        <v>0</v>
      </c>
      <c r="E1007">
        <f t="shared" si="62"/>
        <v>2020</v>
      </c>
    </row>
    <row r="1008" spans="1:5" ht="12.75">
      <c r="A1008">
        <f t="shared" si="60"/>
        <v>0</v>
      </c>
      <c r="B1008" t="s">
        <v>901</v>
      </c>
      <c r="C1008">
        <f ca="1" t="shared" si="63"/>
        <v>0</v>
      </c>
      <c r="D1008">
        <f t="shared" si="61"/>
        <v>0</v>
      </c>
      <c r="E1008">
        <f t="shared" si="62"/>
        <v>2020</v>
      </c>
    </row>
    <row r="1009" spans="1:5" ht="12.75">
      <c r="A1009">
        <f t="shared" si="60"/>
        <v>0</v>
      </c>
      <c r="B1009" t="s">
        <v>903</v>
      </c>
      <c r="C1009">
        <f ca="1" t="shared" si="63"/>
        <v>0</v>
      </c>
      <c r="D1009">
        <f t="shared" si="61"/>
        <v>0</v>
      </c>
      <c r="E1009">
        <f t="shared" si="62"/>
        <v>2020</v>
      </c>
    </row>
    <row r="1010" spans="1:5" ht="12.75">
      <c r="A1010">
        <f t="shared" si="60"/>
        <v>0</v>
      </c>
      <c r="B1010" t="s">
        <v>905</v>
      </c>
      <c r="C1010">
        <f ca="1" t="shared" si="63"/>
        <v>0</v>
      </c>
      <c r="D1010">
        <f t="shared" si="61"/>
        <v>0</v>
      </c>
      <c r="E1010">
        <f t="shared" si="62"/>
        <v>2020</v>
      </c>
    </row>
    <row r="1011" spans="1:5" ht="12.75">
      <c r="A1011">
        <f t="shared" si="60"/>
        <v>0</v>
      </c>
      <c r="B1011" t="s">
        <v>910</v>
      </c>
      <c r="C1011">
        <f ca="1" t="shared" si="63"/>
        <v>0</v>
      </c>
      <c r="D1011">
        <f t="shared" si="61"/>
        <v>0</v>
      </c>
      <c r="E1011">
        <f t="shared" si="62"/>
        <v>2020</v>
      </c>
    </row>
    <row r="1012" spans="1:5" ht="12.75">
      <c r="A1012">
        <f t="shared" si="60"/>
        <v>0</v>
      </c>
      <c r="B1012" t="s">
        <v>912</v>
      </c>
      <c r="C1012">
        <f ca="1" t="shared" si="63"/>
        <v>0</v>
      </c>
      <c r="D1012">
        <f t="shared" si="61"/>
        <v>0</v>
      </c>
      <c r="E1012">
        <f t="shared" si="62"/>
        <v>2020</v>
      </c>
    </row>
    <row r="1013" spans="1:5" ht="12.75">
      <c r="A1013">
        <f t="shared" si="60"/>
        <v>0</v>
      </c>
      <c r="B1013" t="s">
        <v>914</v>
      </c>
      <c r="C1013">
        <f ca="1" t="shared" si="63"/>
        <v>0</v>
      </c>
      <c r="D1013">
        <f t="shared" si="61"/>
        <v>0</v>
      </c>
      <c r="E1013">
        <f t="shared" si="62"/>
        <v>2020</v>
      </c>
    </row>
    <row r="1014" spans="1:5" ht="12.75">
      <c r="A1014">
        <f t="shared" si="60"/>
        <v>0</v>
      </c>
      <c r="B1014" t="s">
        <v>915</v>
      </c>
      <c r="C1014">
        <f ca="1" t="shared" si="63"/>
        <v>0</v>
      </c>
      <c r="D1014">
        <f t="shared" si="61"/>
        <v>0</v>
      </c>
      <c r="E1014">
        <f t="shared" si="62"/>
        <v>2020</v>
      </c>
    </row>
    <row r="1015" spans="1:5" ht="12.75">
      <c r="A1015">
        <f t="shared" si="60"/>
        <v>0</v>
      </c>
      <c r="B1015" t="s">
        <v>916</v>
      </c>
      <c r="C1015">
        <f ca="1" t="shared" si="63"/>
        <v>0</v>
      </c>
      <c r="D1015">
        <f t="shared" si="61"/>
        <v>0</v>
      </c>
      <c r="E1015">
        <f t="shared" si="62"/>
        <v>2020</v>
      </c>
    </row>
    <row r="1016" spans="1:5" ht="12.75">
      <c r="A1016">
        <f t="shared" si="60"/>
        <v>0</v>
      </c>
      <c r="B1016" t="s">
        <v>917</v>
      </c>
      <c r="C1016">
        <f ca="1" t="shared" si="63"/>
        <v>0</v>
      </c>
      <c r="D1016">
        <f t="shared" si="61"/>
        <v>0</v>
      </c>
      <c r="E1016">
        <f t="shared" si="62"/>
        <v>2020</v>
      </c>
    </row>
    <row r="1017" spans="1:5" ht="12.75">
      <c r="A1017">
        <f t="shared" si="60"/>
        <v>0</v>
      </c>
      <c r="B1017" t="s">
        <v>921</v>
      </c>
      <c r="C1017">
        <f ca="1" t="shared" si="63"/>
        <v>0</v>
      </c>
      <c r="D1017">
        <f t="shared" si="61"/>
        <v>0</v>
      </c>
      <c r="E1017">
        <f t="shared" si="62"/>
        <v>2020</v>
      </c>
    </row>
    <row r="1018" spans="1:5" ht="12.75">
      <c r="A1018">
        <f t="shared" si="60"/>
        <v>0</v>
      </c>
      <c r="B1018" t="s">
        <v>923</v>
      </c>
      <c r="C1018">
        <f ca="1" t="shared" si="63"/>
        <v>0</v>
      </c>
      <c r="D1018">
        <f t="shared" si="61"/>
        <v>0</v>
      </c>
      <c r="E1018">
        <f t="shared" si="62"/>
        <v>2020</v>
      </c>
    </row>
    <row r="1019" spans="1:5" ht="12.75">
      <c r="A1019">
        <f t="shared" si="60"/>
        <v>0</v>
      </c>
      <c r="B1019" t="s">
        <v>924</v>
      </c>
      <c r="C1019">
        <f ca="1" t="shared" si="63"/>
        <v>0</v>
      </c>
      <c r="D1019">
        <f t="shared" si="61"/>
        <v>0</v>
      </c>
      <c r="E1019">
        <f t="shared" si="62"/>
        <v>2020</v>
      </c>
    </row>
    <row r="1020" spans="1:5" ht="12.75">
      <c r="A1020">
        <f t="shared" si="60"/>
        <v>0</v>
      </c>
      <c r="B1020" t="s">
        <v>925</v>
      </c>
      <c r="C1020">
        <f ca="1" t="shared" si="63"/>
        <v>0</v>
      </c>
      <c r="D1020">
        <f t="shared" si="61"/>
        <v>0</v>
      </c>
      <c r="E1020">
        <f t="shared" si="62"/>
        <v>2020</v>
      </c>
    </row>
    <row r="1021" spans="1:5" ht="12.75">
      <c r="A1021">
        <f t="shared" si="60"/>
        <v>0</v>
      </c>
      <c r="B1021" t="s">
        <v>847</v>
      </c>
      <c r="C1021">
        <f ca="1" t="shared" si="63"/>
        <v>0</v>
      </c>
      <c r="D1021">
        <f t="shared" si="61"/>
        <v>0</v>
      </c>
      <c r="E1021">
        <f t="shared" si="62"/>
        <v>2020</v>
      </c>
    </row>
    <row r="1022" spans="1:5" ht="12.75">
      <c r="A1022">
        <f t="shared" si="60"/>
        <v>0</v>
      </c>
      <c r="B1022" t="s">
        <v>849</v>
      </c>
      <c r="C1022">
        <f ca="1" t="shared" si="63"/>
        <v>0</v>
      </c>
      <c r="D1022">
        <f t="shared" si="61"/>
        <v>0</v>
      </c>
      <c r="E1022">
        <f t="shared" si="62"/>
        <v>2020</v>
      </c>
    </row>
    <row r="1023" spans="1:5" ht="12.75">
      <c r="A1023">
        <f t="shared" si="60"/>
        <v>0</v>
      </c>
      <c r="B1023" t="s">
        <v>852</v>
      </c>
      <c r="C1023">
        <f ca="1" t="shared" si="63"/>
        <v>0</v>
      </c>
      <c r="D1023">
        <f t="shared" si="61"/>
        <v>0</v>
      </c>
      <c r="E1023">
        <f t="shared" si="62"/>
        <v>2020</v>
      </c>
    </row>
    <row r="1024" spans="1:5" ht="12.75">
      <c r="A1024">
        <f t="shared" si="60"/>
        <v>0</v>
      </c>
      <c r="B1024" t="s">
        <v>853</v>
      </c>
      <c r="C1024">
        <f ca="1" t="shared" si="63"/>
        <v>0</v>
      </c>
      <c r="D1024">
        <f t="shared" si="61"/>
        <v>0</v>
      </c>
      <c r="E1024">
        <f t="shared" si="62"/>
        <v>2020</v>
      </c>
    </row>
    <row r="1025" spans="1:5" ht="12.75">
      <c r="A1025">
        <f t="shared" si="60"/>
        <v>0</v>
      </c>
      <c r="B1025" t="s">
        <v>855</v>
      </c>
      <c r="C1025">
        <f ca="1" t="shared" si="63"/>
        <v>0</v>
      </c>
      <c r="D1025">
        <f t="shared" si="61"/>
        <v>0</v>
      </c>
      <c r="E1025">
        <f t="shared" si="62"/>
        <v>2020</v>
      </c>
    </row>
    <row r="1026" spans="1:5" ht="12.75">
      <c r="A1026">
        <f t="shared" si="60"/>
        <v>0</v>
      </c>
      <c r="B1026" t="s">
        <v>856</v>
      </c>
      <c r="C1026">
        <f ca="1" t="shared" si="63"/>
        <v>0</v>
      </c>
      <c r="D1026">
        <f t="shared" si="61"/>
        <v>0</v>
      </c>
      <c r="E1026">
        <f t="shared" si="62"/>
        <v>2020</v>
      </c>
    </row>
    <row r="1027" spans="1:5" ht="12.75">
      <c r="A1027">
        <f t="shared" si="60"/>
        <v>0</v>
      </c>
      <c r="B1027" t="s">
        <v>857</v>
      </c>
      <c r="C1027">
        <f ca="1" t="shared" si="63"/>
        <v>0</v>
      </c>
      <c r="D1027">
        <f t="shared" si="61"/>
        <v>0</v>
      </c>
      <c r="E1027">
        <f t="shared" si="62"/>
        <v>2020</v>
      </c>
    </row>
    <row r="1028" spans="1:5" ht="12.75">
      <c r="A1028">
        <f t="shared" si="60"/>
        <v>0</v>
      </c>
      <c r="B1028" t="s">
        <v>858</v>
      </c>
      <c r="C1028">
        <f ca="1" t="shared" si="63"/>
        <v>0</v>
      </c>
      <c r="D1028">
        <f t="shared" si="61"/>
        <v>0</v>
      </c>
      <c r="E1028">
        <f t="shared" si="62"/>
        <v>2020</v>
      </c>
    </row>
    <row r="1029" spans="1:5" ht="12.75">
      <c r="A1029">
        <f t="shared" si="60"/>
        <v>0</v>
      </c>
      <c r="B1029" t="s">
        <v>859</v>
      </c>
      <c r="C1029">
        <f ca="1" t="shared" si="63"/>
        <v>0</v>
      </c>
      <c r="D1029">
        <f t="shared" si="61"/>
        <v>0</v>
      </c>
      <c r="E1029">
        <f t="shared" si="62"/>
        <v>2020</v>
      </c>
    </row>
    <row r="1030" spans="1:5" ht="12.75">
      <c r="A1030">
        <f t="shared" si="60"/>
        <v>0</v>
      </c>
      <c r="B1030" t="s">
        <v>861</v>
      </c>
      <c r="C1030">
        <f ca="1" t="shared" si="63"/>
        <v>0</v>
      </c>
      <c r="D1030">
        <f t="shared" si="61"/>
        <v>0</v>
      </c>
      <c r="E1030">
        <f t="shared" si="62"/>
        <v>2020</v>
      </c>
    </row>
    <row r="1031" spans="1:5" ht="12.75">
      <c r="A1031">
        <f t="shared" si="60"/>
        <v>0</v>
      </c>
      <c r="B1031" t="s">
        <v>1704</v>
      </c>
      <c r="C1031">
        <f ca="1" t="shared" si="63"/>
        <v>0</v>
      </c>
      <c r="D1031">
        <f t="shared" si="61"/>
        <v>0</v>
      </c>
      <c r="E1031">
        <f t="shared" si="62"/>
        <v>2020</v>
      </c>
    </row>
    <row r="1032" spans="1:5" ht="12.75">
      <c r="A1032">
        <f t="shared" si="60"/>
        <v>0</v>
      </c>
      <c r="B1032" t="s">
        <v>1705</v>
      </c>
      <c r="C1032">
        <f ca="1" t="shared" si="63"/>
        <v>0</v>
      </c>
      <c r="D1032">
        <f t="shared" si="61"/>
        <v>0</v>
      </c>
      <c r="E1032">
        <f t="shared" si="62"/>
        <v>2020</v>
      </c>
    </row>
    <row r="1033" spans="1:5" ht="12.75">
      <c r="A1033">
        <f t="shared" si="60"/>
        <v>0</v>
      </c>
      <c r="B1033" t="s">
        <v>1706</v>
      </c>
      <c r="C1033">
        <f ca="1" t="shared" si="63"/>
        <v>0</v>
      </c>
      <c r="D1033">
        <f t="shared" si="61"/>
        <v>0</v>
      </c>
      <c r="E1033">
        <f t="shared" si="62"/>
        <v>2020</v>
      </c>
    </row>
    <row r="1034" spans="1:5" ht="12.75">
      <c r="A1034">
        <f aca="true" t="shared" si="64" ref="A1034:A1097">clues</f>
        <v>0</v>
      </c>
      <c r="B1034" t="s">
        <v>1707</v>
      </c>
      <c r="C1034">
        <f ca="1" t="shared" si="63"/>
        <v>0</v>
      </c>
      <c r="D1034">
        <f aca="true" t="shared" si="65" ref="D1034:D1097">mes</f>
        <v>0</v>
      </c>
      <c r="E1034">
        <f aca="true" t="shared" si="66" ref="E1034:E1097">anno</f>
        <v>2020</v>
      </c>
    </row>
    <row r="1035" spans="1:5" ht="12.75">
      <c r="A1035">
        <f t="shared" si="64"/>
        <v>0</v>
      </c>
      <c r="B1035" t="s">
        <v>3253</v>
      </c>
      <c r="C1035">
        <f ca="1" t="shared" si="63"/>
        <v>0</v>
      </c>
      <c r="D1035">
        <f t="shared" si="65"/>
        <v>0</v>
      </c>
      <c r="E1035">
        <f t="shared" si="66"/>
        <v>2020</v>
      </c>
    </row>
    <row r="1036" spans="1:5" ht="12.75">
      <c r="A1036">
        <f t="shared" si="64"/>
        <v>0</v>
      </c>
      <c r="B1036" t="s">
        <v>3254</v>
      </c>
      <c r="C1036">
        <f ca="1" t="shared" si="63"/>
        <v>0</v>
      </c>
      <c r="D1036">
        <f t="shared" si="65"/>
        <v>0</v>
      </c>
      <c r="E1036">
        <f t="shared" si="66"/>
        <v>2020</v>
      </c>
    </row>
    <row r="1037" spans="1:5" ht="12.75">
      <c r="A1037">
        <f t="shared" si="64"/>
        <v>0</v>
      </c>
      <c r="B1037" t="s">
        <v>864</v>
      </c>
      <c r="C1037">
        <f ca="1" t="shared" si="67" ref="C1037:C1100">INDIRECT(B1037)</f>
        <v>0</v>
      </c>
      <c r="D1037">
        <f t="shared" si="65"/>
        <v>0</v>
      </c>
      <c r="E1037">
        <f t="shared" si="66"/>
        <v>2020</v>
      </c>
    </row>
    <row r="1038" spans="1:5" ht="12.75">
      <c r="A1038">
        <f t="shared" si="64"/>
        <v>0</v>
      </c>
      <c r="B1038" t="s">
        <v>867</v>
      </c>
      <c r="C1038">
        <f ca="1" t="shared" si="67"/>
        <v>0</v>
      </c>
      <c r="D1038">
        <f t="shared" si="65"/>
        <v>0</v>
      </c>
      <c r="E1038">
        <f t="shared" si="66"/>
        <v>2020</v>
      </c>
    </row>
    <row r="1039" spans="1:5" ht="12.75">
      <c r="A1039">
        <f t="shared" si="64"/>
        <v>0</v>
      </c>
      <c r="B1039" t="s">
        <v>870</v>
      </c>
      <c r="C1039">
        <f ca="1" t="shared" si="67"/>
        <v>0</v>
      </c>
      <c r="D1039">
        <f t="shared" si="65"/>
        <v>0</v>
      </c>
      <c r="E1039">
        <f t="shared" si="66"/>
        <v>2020</v>
      </c>
    </row>
    <row r="1040" spans="1:5" ht="12.75">
      <c r="A1040">
        <f t="shared" si="64"/>
        <v>0</v>
      </c>
      <c r="B1040" t="s">
        <v>872</v>
      </c>
      <c r="C1040">
        <f ca="1" t="shared" si="67"/>
        <v>0</v>
      </c>
      <c r="D1040">
        <f t="shared" si="65"/>
        <v>0</v>
      </c>
      <c r="E1040">
        <f t="shared" si="66"/>
        <v>2020</v>
      </c>
    </row>
    <row r="1041" spans="1:5" ht="12.75">
      <c r="A1041">
        <f t="shared" si="64"/>
        <v>0</v>
      </c>
      <c r="B1041" t="s">
        <v>875</v>
      </c>
      <c r="C1041">
        <f ca="1" t="shared" si="67"/>
        <v>0</v>
      </c>
      <c r="D1041">
        <f t="shared" si="65"/>
        <v>0</v>
      </c>
      <c r="E1041">
        <f t="shared" si="66"/>
        <v>2020</v>
      </c>
    </row>
    <row r="1042" spans="1:5" ht="12.75">
      <c r="A1042">
        <f t="shared" si="64"/>
        <v>0</v>
      </c>
      <c r="B1042" t="s">
        <v>880</v>
      </c>
      <c r="C1042">
        <f ca="1" t="shared" si="67"/>
        <v>0</v>
      </c>
      <c r="D1042">
        <f t="shared" si="65"/>
        <v>0</v>
      </c>
      <c r="E1042">
        <f t="shared" si="66"/>
        <v>2020</v>
      </c>
    </row>
    <row r="1043" spans="1:5" ht="12.75">
      <c r="A1043">
        <f t="shared" si="64"/>
        <v>0</v>
      </c>
      <c r="B1043" t="s">
        <v>883</v>
      </c>
      <c r="C1043">
        <f ca="1" t="shared" si="67"/>
        <v>0</v>
      </c>
      <c r="D1043">
        <f t="shared" si="65"/>
        <v>0</v>
      </c>
      <c r="E1043">
        <f t="shared" si="66"/>
        <v>2020</v>
      </c>
    </row>
    <row r="1044" spans="1:5" ht="12.75">
      <c r="A1044">
        <f t="shared" si="64"/>
        <v>0</v>
      </c>
      <c r="B1044" t="s">
        <v>890</v>
      </c>
      <c r="C1044">
        <f ca="1" t="shared" si="67"/>
        <v>0</v>
      </c>
      <c r="D1044">
        <f t="shared" si="65"/>
        <v>0</v>
      </c>
      <c r="E1044">
        <f t="shared" si="66"/>
        <v>2020</v>
      </c>
    </row>
    <row r="1045" spans="1:5" ht="12.75">
      <c r="A1045">
        <f t="shared" si="64"/>
        <v>0</v>
      </c>
      <c r="B1045" t="s">
        <v>893</v>
      </c>
      <c r="C1045">
        <f ca="1" t="shared" si="67"/>
        <v>0</v>
      </c>
      <c r="D1045">
        <f t="shared" si="65"/>
        <v>0</v>
      </c>
      <c r="E1045">
        <f t="shared" si="66"/>
        <v>2020</v>
      </c>
    </row>
    <row r="1046" spans="1:5" ht="12.75">
      <c r="A1046">
        <f t="shared" si="64"/>
        <v>0</v>
      </c>
      <c r="B1046" t="s">
        <v>896</v>
      </c>
      <c r="C1046">
        <f ca="1" t="shared" si="67"/>
        <v>0</v>
      </c>
      <c r="D1046">
        <f t="shared" si="65"/>
        <v>0</v>
      </c>
      <c r="E1046">
        <f t="shared" si="66"/>
        <v>2020</v>
      </c>
    </row>
    <row r="1047" spans="1:5" ht="12.75">
      <c r="A1047">
        <f t="shared" si="64"/>
        <v>0</v>
      </c>
      <c r="B1047" t="s">
        <v>898</v>
      </c>
      <c r="C1047">
        <f ca="1" t="shared" si="67"/>
        <v>0</v>
      </c>
      <c r="D1047">
        <f t="shared" si="65"/>
        <v>0</v>
      </c>
      <c r="E1047">
        <f t="shared" si="66"/>
        <v>2020</v>
      </c>
    </row>
    <row r="1048" spans="1:5" ht="12.75">
      <c r="A1048">
        <f t="shared" si="64"/>
        <v>0</v>
      </c>
      <c r="B1048" t="s">
        <v>902</v>
      </c>
      <c r="C1048">
        <f ca="1" t="shared" si="67"/>
        <v>0</v>
      </c>
      <c r="D1048">
        <f t="shared" si="65"/>
        <v>0</v>
      </c>
      <c r="E1048">
        <f t="shared" si="66"/>
        <v>2020</v>
      </c>
    </row>
    <row r="1049" spans="1:5" ht="12.75">
      <c r="A1049">
        <f t="shared" si="64"/>
        <v>0</v>
      </c>
      <c r="B1049" t="s">
        <v>904</v>
      </c>
      <c r="C1049">
        <f ca="1" t="shared" si="67"/>
        <v>0</v>
      </c>
      <c r="D1049">
        <f t="shared" si="65"/>
        <v>0</v>
      </c>
      <c r="E1049">
        <f t="shared" si="66"/>
        <v>2020</v>
      </c>
    </row>
    <row r="1050" spans="1:5" ht="12.75">
      <c r="A1050">
        <f t="shared" si="64"/>
        <v>0</v>
      </c>
      <c r="B1050" t="s">
        <v>907</v>
      </c>
      <c r="C1050">
        <f ca="1" t="shared" si="67"/>
        <v>0</v>
      </c>
      <c r="D1050">
        <f t="shared" si="65"/>
        <v>0</v>
      </c>
      <c r="E1050">
        <f t="shared" si="66"/>
        <v>2020</v>
      </c>
    </row>
    <row r="1051" spans="1:5" ht="12.75">
      <c r="A1051">
        <f t="shared" si="64"/>
        <v>0</v>
      </c>
      <c r="B1051" t="s">
        <v>919</v>
      </c>
      <c r="C1051">
        <f ca="1" t="shared" si="67"/>
        <v>0</v>
      </c>
      <c r="D1051">
        <f t="shared" si="65"/>
        <v>0</v>
      </c>
      <c r="E1051">
        <f t="shared" si="66"/>
        <v>2020</v>
      </c>
    </row>
    <row r="1052" spans="1:5" ht="12.75">
      <c r="A1052">
        <f t="shared" si="64"/>
        <v>0</v>
      </c>
      <c r="B1052" t="s">
        <v>922</v>
      </c>
      <c r="C1052">
        <f ca="1" t="shared" si="67"/>
        <v>0</v>
      </c>
      <c r="D1052">
        <f t="shared" si="65"/>
        <v>0</v>
      </c>
      <c r="E1052">
        <f t="shared" si="66"/>
        <v>2020</v>
      </c>
    </row>
    <row r="1053" spans="1:5" ht="12.75">
      <c r="A1053">
        <f t="shared" si="64"/>
        <v>0</v>
      </c>
      <c r="B1053" t="s">
        <v>818</v>
      </c>
      <c r="C1053">
        <f ca="1" t="shared" si="67"/>
        <v>0</v>
      </c>
      <c r="D1053">
        <f t="shared" si="65"/>
        <v>0</v>
      </c>
      <c r="E1053">
        <f t="shared" si="66"/>
        <v>2020</v>
      </c>
    </row>
    <row r="1054" spans="1:5" ht="12.75">
      <c r="A1054">
        <f t="shared" si="64"/>
        <v>0</v>
      </c>
      <c r="B1054" t="s">
        <v>821</v>
      </c>
      <c r="C1054">
        <f ca="1" t="shared" si="67"/>
        <v>0</v>
      </c>
      <c r="D1054">
        <f t="shared" si="65"/>
        <v>0</v>
      </c>
      <c r="E1054">
        <f t="shared" si="66"/>
        <v>2020</v>
      </c>
    </row>
    <row r="1055" spans="1:5" ht="12.75">
      <c r="A1055">
        <f t="shared" si="64"/>
        <v>0</v>
      </c>
      <c r="B1055" t="s">
        <v>823</v>
      </c>
      <c r="C1055">
        <f ca="1" t="shared" si="67"/>
        <v>0</v>
      </c>
      <c r="D1055">
        <f t="shared" si="65"/>
        <v>0</v>
      </c>
      <c r="E1055">
        <f t="shared" si="66"/>
        <v>2020</v>
      </c>
    </row>
    <row r="1056" spans="1:5" ht="12.75">
      <c r="A1056">
        <f t="shared" si="64"/>
        <v>0</v>
      </c>
      <c r="B1056" t="s">
        <v>1179</v>
      </c>
      <c r="C1056">
        <f ca="1" t="shared" si="67"/>
        <v>0</v>
      </c>
      <c r="D1056">
        <f t="shared" si="65"/>
        <v>0</v>
      </c>
      <c r="E1056">
        <f t="shared" si="66"/>
        <v>2020</v>
      </c>
    </row>
    <row r="1057" spans="1:5" ht="12.75">
      <c r="A1057">
        <f t="shared" si="64"/>
        <v>0</v>
      </c>
      <c r="B1057" t="s">
        <v>1180</v>
      </c>
      <c r="C1057">
        <f ca="1" t="shared" si="67"/>
        <v>0</v>
      </c>
      <c r="D1057">
        <f t="shared" si="65"/>
        <v>0</v>
      </c>
      <c r="E1057">
        <f t="shared" si="66"/>
        <v>2020</v>
      </c>
    </row>
    <row r="1058" spans="1:5" ht="12.75">
      <c r="A1058">
        <f t="shared" si="64"/>
        <v>0</v>
      </c>
      <c r="B1058" t="s">
        <v>1181</v>
      </c>
      <c r="C1058">
        <f ca="1" t="shared" si="67"/>
        <v>0</v>
      </c>
      <c r="D1058">
        <f t="shared" si="65"/>
        <v>0</v>
      </c>
      <c r="E1058">
        <f t="shared" si="66"/>
        <v>2020</v>
      </c>
    </row>
    <row r="1059" spans="1:5" ht="12.75">
      <c r="A1059">
        <f t="shared" si="64"/>
        <v>0</v>
      </c>
      <c r="B1059" t="s">
        <v>1182</v>
      </c>
      <c r="C1059">
        <f ca="1" t="shared" si="67"/>
        <v>0</v>
      </c>
      <c r="D1059">
        <f t="shared" si="65"/>
        <v>0</v>
      </c>
      <c r="E1059">
        <f t="shared" si="66"/>
        <v>2020</v>
      </c>
    </row>
    <row r="1060" spans="1:5" ht="12.75">
      <c r="A1060">
        <f t="shared" si="64"/>
        <v>0</v>
      </c>
      <c r="B1060" t="s">
        <v>1183</v>
      </c>
      <c r="C1060">
        <f ca="1" t="shared" si="67"/>
        <v>0</v>
      </c>
      <c r="D1060">
        <f t="shared" si="65"/>
        <v>0</v>
      </c>
      <c r="E1060">
        <f t="shared" si="66"/>
        <v>2020</v>
      </c>
    </row>
    <row r="1061" spans="1:5" ht="12.75">
      <c r="A1061">
        <f t="shared" si="64"/>
        <v>0</v>
      </c>
      <c r="B1061" t="s">
        <v>1184</v>
      </c>
      <c r="C1061">
        <f ca="1" t="shared" si="67"/>
        <v>0</v>
      </c>
      <c r="D1061">
        <f t="shared" si="65"/>
        <v>0</v>
      </c>
      <c r="E1061">
        <f t="shared" si="66"/>
        <v>2020</v>
      </c>
    </row>
    <row r="1062" spans="1:5" ht="12.75">
      <c r="A1062">
        <f t="shared" si="64"/>
        <v>0</v>
      </c>
      <c r="B1062" t="s">
        <v>1185</v>
      </c>
      <c r="C1062">
        <f ca="1" t="shared" si="67"/>
        <v>0</v>
      </c>
      <c r="D1062">
        <f t="shared" si="65"/>
        <v>0</v>
      </c>
      <c r="E1062">
        <f t="shared" si="66"/>
        <v>2020</v>
      </c>
    </row>
    <row r="1063" spans="1:5" ht="12.75">
      <c r="A1063">
        <f t="shared" si="64"/>
        <v>0</v>
      </c>
      <c r="B1063" t="s">
        <v>1186</v>
      </c>
      <c r="C1063">
        <f ca="1" t="shared" si="67"/>
        <v>0</v>
      </c>
      <c r="D1063">
        <f t="shared" si="65"/>
        <v>0</v>
      </c>
      <c r="E1063">
        <f t="shared" si="66"/>
        <v>2020</v>
      </c>
    </row>
    <row r="1064" spans="1:5" ht="12.75">
      <c r="A1064">
        <f t="shared" si="64"/>
        <v>0</v>
      </c>
      <c r="B1064" t="s">
        <v>1187</v>
      </c>
      <c r="C1064">
        <f ca="1" t="shared" si="67"/>
        <v>0</v>
      </c>
      <c r="D1064">
        <f t="shared" si="65"/>
        <v>0</v>
      </c>
      <c r="E1064">
        <f t="shared" si="66"/>
        <v>2020</v>
      </c>
    </row>
    <row r="1065" spans="1:5" ht="12.75">
      <c r="A1065">
        <f t="shared" si="64"/>
        <v>0</v>
      </c>
      <c r="B1065" t="s">
        <v>1188</v>
      </c>
      <c r="C1065">
        <f ca="1" t="shared" si="67"/>
        <v>0</v>
      </c>
      <c r="D1065">
        <f t="shared" si="65"/>
        <v>0</v>
      </c>
      <c r="E1065">
        <f t="shared" si="66"/>
        <v>2020</v>
      </c>
    </row>
    <row r="1066" spans="1:5" ht="12.75">
      <c r="A1066">
        <f t="shared" si="64"/>
        <v>0</v>
      </c>
      <c r="B1066" t="s">
        <v>1758</v>
      </c>
      <c r="C1066">
        <f ca="1" t="shared" si="67"/>
        <v>0</v>
      </c>
      <c r="D1066">
        <f t="shared" si="65"/>
        <v>0</v>
      </c>
      <c r="E1066">
        <f t="shared" si="66"/>
        <v>2020</v>
      </c>
    </row>
    <row r="1067" spans="1:5" ht="12.75">
      <c r="A1067">
        <f t="shared" si="64"/>
        <v>0</v>
      </c>
      <c r="B1067" t="s">
        <v>1189</v>
      </c>
      <c r="C1067">
        <f ca="1" t="shared" si="67"/>
        <v>0</v>
      </c>
      <c r="D1067">
        <f t="shared" si="65"/>
        <v>0</v>
      </c>
      <c r="E1067">
        <f t="shared" si="66"/>
        <v>2020</v>
      </c>
    </row>
    <row r="1068" spans="1:5" ht="12.75">
      <c r="A1068">
        <f t="shared" si="64"/>
        <v>0</v>
      </c>
      <c r="B1068" t="s">
        <v>1017</v>
      </c>
      <c r="C1068">
        <f ca="1" t="shared" si="67"/>
        <v>0</v>
      </c>
      <c r="D1068">
        <f t="shared" si="65"/>
        <v>0</v>
      </c>
      <c r="E1068">
        <f t="shared" si="66"/>
        <v>2020</v>
      </c>
    </row>
    <row r="1069" spans="1:5" ht="12.75">
      <c r="A1069">
        <f t="shared" si="64"/>
        <v>0</v>
      </c>
      <c r="B1069" t="s">
        <v>1190</v>
      </c>
      <c r="C1069">
        <f ca="1" t="shared" si="67"/>
        <v>0</v>
      </c>
      <c r="D1069">
        <f t="shared" si="65"/>
        <v>0</v>
      </c>
      <c r="E1069">
        <f t="shared" si="66"/>
        <v>2020</v>
      </c>
    </row>
    <row r="1070" spans="1:5" ht="12.75">
      <c r="A1070">
        <f t="shared" si="64"/>
        <v>0</v>
      </c>
      <c r="B1070" t="s">
        <v>1191</v>
      </c>
      <c r="C1070">
        <f ca="1" t="shared" si="67"/>
        <v>0</v>
      </c>
      <c r="D1070">
        <f t="shared" si="65"/>
        <v>0</v>
      </c>
      <c r="E1070">
        <f t="shared" si="66"/>
        <v>2020</v>
      </c>
    </row>
    <row r="1071" spans="1:5" ht="12.75">
      <c r="A1071">
        <f t="shared" si="64"/>
        <v>0</v>
      </c>
      <c r="B1071" t="s">
        <v>1192</v>
      </c>
      <c r="C1071">
        <f ca="1" t="shared" si="67"/>
        <v>0</v>
      </c>
      <c r="D1071">
        <f t="shared" si="65"/>
        <v>0</v>
      </c>
      <c r="E1071">
        <f t="shared" si="66"/>
        <v>2020</v>
      </c>
    </row>
    <row r="1072" spans="1:5" ht="12.75">
      <c r="A1072">
        <f t="shared" si="64"/>
        <v>0</v>
      </c>
      <c r="B1072" t="s">
        <v>1193</v>
      </c>
      <c r="C1072">
        <f ca="1" t="shared" si="67"/>
        <v>0</v>
      </c>
      <c r="D1072">
        <f t="shared" si="65"/>
        <v>0</v>
      </c>
      <c r="E1072">
        <f t="shared" si="66"/>
        <v>2020</v>
      </c>
    </row>
    <row r="1073" spans="1:5" ht="12.75">
      <c r="A1073">
        <f t="shared" si="64"/>
        <v>0</v>
      </c>
      <c r="B1073" t="s">
        <v>1194</v>
      </c>
      <c r="C1073">
        <f ca="1" t="shared" si="67"/>
        <v>0</v>
      </c>
      <c r="D1073">
        <f t="shared" si="65"/>
        <v>0</v>
      </c>
      <c r="E1073">
        <f t="shared" si="66"/>
        <v>2020</v>
      </c>
    </row>
    <row r="1074" spans="1:5" ht="12.75">
      <c r="A1074">
        <f t="shared" si="64"/>
        <v>0</v>
      </c>
      <c r="B1074" t="s">
        <v>1799</v>
      </c>
      <c r="C1074">
        <f ca="1" t="shared" si="67"/>
        <v>0</v>
      </c>
      <c r="D1074">
        <f t="shared" si="65"/>
        <v>0</v>
      </c>
      <c r="E1074">
        <f t="shared" si="66"/>
        <v>2020</v>
      </c>
    </row>
    <row r="1075" spans="1:5" ht="12.75">
      <c r="A1075">
        <f t="shared" si="64"/>
        <v>0</v>
      </c>
      <c r="B1075" t="s">
        <v>1800</v>
      </c>
      <c r="C1075">
        <f ca="1" t="shared" si="67"/>
        <v>0</v>
      </c>
      <c r="D1075">
        <f t="shared" si="65"/>
        <v>0</v>
      </c>
      <c r="E1075">
        <f t="shared" si="66"/>
        <v>2020</v>
      </c>
    </row>
    <row r="1076" spans="1:5" ht="12.75">
      <c r="A1076">
        <f t="shared" si="64"/>
        <v>0</v>
      </c>
      <c r="B1076" t="s">
        <v>1195</v>
      </c>
      <c r="C1076">
        <f ca="1" t="shared" si="67"/>
        <v>0</v>
      </c>
      <c r="D1076">
        <f t="shared" si="65"/>
        <v>0</v>
      </c>
      <c r="E1076">
        <f t="shared" si="66"/>
        <v>2020</v>
      </c>
    </row>
    <row r="1077" spans="1:5" ht="12.75">
      <c r="A1077">
        <f t="shared" si="64"/>
        <v>0</v>
      </c>
      <c r="B1077" t="s">
        <v>1196</v>
      </c>
      <c r="C1077">
        <f ca="1" t="shared" si="67"/>
        <v>0</v>
      </c>
      <c r="D1077">
        <f t="shared" si="65"/>
        <v>0</v>
      </c>
      <c r="E1077">
        <f t="shared" si="66"/>
        <v>2020</v>
      </c>
    </row>
    <row r="1078" spans="1:5" ht="12.75">
      <c r="A1078">
        <f t="shared" si="64"/>
        <v>0</v>
      </c>
      <c r="B1078" t="s">
        <v>1197</v>
      </c>
      <c r="C1078">
        <f ca="1" t="shared" si="67"/>
        <v>0</v>
      </c>
      <c r="D1078">
        <f t="shared" si="65"/>
        <v>0</v>
      </c>
      <c r="E1078">
        <f t="shared" si="66"/>
        <v>2020</v>
      </c>
    </row>
    <row r="1079" spans="1:5" ht="12.75">
      <c r="A1079">
        <f t="shared" si="64"/>
        <v>0</v>
      </c>
      <c r="B1079" t="s">
        <v>1198</v>
      </c>
      <c r="C1079">
        <f ca="1" t="shared" si="67"/>
        <v>0</v>
      </c>
      <c r="D1079">
        <f t="shared" si="65"/>
        <v>0</v>
      </c>
      <c r="E1079">
        <f t="shared" si="66"/>
        <v>2020</v>
      </c>
    </row>
    <row r="1080" spans="1:5" ht="12.75">
      <c r="A1080">
        <f t="shared" si="64"/>
        <v>0</v>
      </c>
      <c r="B1080" t="s">
        <v>1199</v>
      </c>
      <c r="C1080">
        <f ca="1" t="shared" si="67"/>
        <v>0</v>
      </c>
      <c r="D1080">
        <f t="shared" si="65"/>
        <v>0</v>
      </c>
      <c r="E1080">
        <f t="shared" si="66"/>
        <v>2020</v>
      </c>
    </row>
    <row r="1081" spans="1:5" ht="12.75">
      <c r="A1081">
        <f t="shared" si="64"/>
        <v>0</v>
      </c>
      <c r="B1081" t="s">
        <v>1200</v>
      </c>
      <c r="C1081">
        <f ca="1" t="shared" si="67"/>
        <v>0</v>
      </c>
      <c r="D1081">
        <f t="shared" si="65"/>
        <v>0</v>
      </c>
      <c r="E1081">
        <f t="shared" si="66"/>
        <v>2020</v>
      </c>
    </row>
    <row r="1082" spans="1:5" ht="12.75">
      <c r="A1082">
        <f t="shared" si="64"/>
        <v>0</v>
      </c>
      <c r="B1082" t="s">
        <v>1201</v>
      </c>
      <c r="C1082">
        <f ca="1" t="shared" si="67"/>
        <v>0</v>
      </c>
      <c r="D1082">
        <f t="shared" si="65"/>
        <v>0</v>
      </c>
      <c r="E1082">
        <f t="shared" si="66"/>
        <v>2020</v>
      </c>
    </row>
    <row r="1083" spans="1:5" ht="12.75">
      <c r="A1083">
        <f t="shared" si="64"/>
        <v>0</v>
      </c>
      <c r="B1083" t="s">
        <v>1202</v>
      </c>
      <c r="C1083">
        <f ca="1" t="shared" si="67"/>
        <v>0</v>
      </c>
      <c r="D1083">
        <f t="shared" si="65"/>
        <v>0</v>
      </c>
      <c r="E1083">
        <f t="shared" si="66"/>
        <v>2020</v>
      </c>
    </row>
    <row r="1084" spans="1:5" ht="12.75">
      <c r="A1084">
        <f t="shared" si="64"/>
        <v>0</v>
      </c>
      <c r="B1084" t="s">
        <v>1203</v>
      </c>
      <c r="C1084">
        <f ca="1" t="shared" si="67"/>
        <v>0</v>
      </c>
      <c r="D1084">
        <f t="shared" si="65"/>
        <v>0</v>
      </c>
      <c r="E1084">
        <f t="shared" si="66"/>
        <v>2020</v>
      </c>
    </row>
    <row r="1085" spans="1:5" ht="12.75">
      <c r="A1085">
        <f t="shared" si="64"/>
        <v>0</v>
      </c>
      <c r="B1085" t="s">
        <v>1204</v>
      </c>
      <c r="C1085">
        <f ca="1" t="shared" si="67"/>
        <v>0</v>
      </c>
      <c r="D1085">
        <f t="shared" si="65"/>
        <v>0</v>
      </c>
      <c r="E1085">
        <f t="shared" si="66"/>
        <v>2020</v>
      </c>
    </row>
    <row r="1086" spans="1:5" ht="12.75">
      <c r="A1086">
        <f t="shared" si="64"/>
        <v>0</v>
      </c>
      <c r="B1086" t="s">
        <v>1205</v>
      </c>
      <c r="C1086">
        <f ca="1" t="shared" si="67"/>
        <v>0</v>
      </c>
      <c r="D1086">
        <f t="shared" si="65"/>
        <v>0</v>
      </c>
      <c r="E1086">
        <f t="shared" si="66"/>
        <v>2020</v>
      </c>
    </row>
    <row r="1087" spans="1:5" ht="12.75">
      <c r="A1087">
        <f t="shared" si="64"/>
        <v>0</v>
      </c>
      <c r="B1087" t="s">
        <v>1206</v>
      </c>
      <c r="C1087">
        <f ca="1" t="shared" si="67"/>
        <v>0</v>
      </c>
      <c r="D1087">
        <f t="shared" si="65"/>
        <v>0</v>
      </c>
      <c r="E1087">
        <f t="shared" si="66"/>
        <v>2020</v>
      </c>
    </row>
    <row r="1088" spans="1:5" ht="12.75">
      <c r="A1088">
        <f t="shared" si="64"/>
        <v>0</v>
      </c>
      <c r="B1088" t="s">
        <v>1207</v>
      </c>
      <c r="C1088">
        <f ca="1" t="shared" si="67"/>
        <v>0</v>
      </c>
      <c r="D1088">
        <f t="shared" si="65"/>
        <v>0</v>
      </c>
      <c r="E1088">
        <f t="shared" si="66"/>
        <v>2020</v>
      </c>
    </row>
    <row r="1089" spans="1:5" ht="12.75">
      <c r="A1089">
        <f t="shared" si="64"/>
        <v>0</v>
      </c>
      <c r="B1089" t="s">
        <v>1208</v>
      </c>
      <c r="C1089">
        <f ca="1" t="shared" si="67"/>
        <v>0</v>
      </c>
      <c r="D1089">
        <f t="shared" si="65"/>
        <v>0</v>
      </c>
      <c r="E1089">
        <f t="shared" si="66"/>
        <v>2020</v>
      </c>
    </row>
    <row r="1090" spans="1:5" ht="12.75">
      <c r="A1090">
        <f t="shared" si="64"/>
        <v>0</v>
      </c>
      <c r="B1090" t="s">
        <v>1209</v>
      </c>
      <c r="C1090">
        <f ca="1" t="shared" si="67"/>
        <v>0</v>
      </c>
      <c r="D1090">
        <f t="shared" si="65"/>
        <v>0</v>
      </c>
      <c r="E1090">
        <f t="shared" si="66"/>
        <v>2020</v>
      </c>
    </row>
    <row r="1091" spans="1:5" ht="12.75">
      <c r="A1091">
        <f t="shared" si="64"/>
        <v>0</v>
      </c>
      <c r="B1091" t="s">
        <v>1210</v>
      </c>
      <c r="C1091">
        <f ca="1" t="shared" si="67"/>
        <v>0</v>
      </c>
      <c r="D1091">
        <f t="shared" si="65"/>
        <v>0</v>
      </c>
      <c r="E1091">
        <f t="shared" si="66"/>
        <v>2020</v>
      </c>
    </row>
    <row r="1092" spans="1:5" ht="12.75">
      <c r="A1092">
        <f t="shared" si="64"/>
        <v>0</v>
      </c>
      <c r="B1092" t="s">
        <v>1211</v>
      </c>
      <c r="C1092">
        <f ca="1" t="shared" si="67"/>
        <v>0</v>
      </c>
      <c r="D1092">
        <f t="shared" si="65"/>
        <v>0</v>
      </c>
      <c r="E1092">
        <f t="shared" si="66"/>
        <v>2020</v>
      </c>
    </row>
    <row r="1093" spans="1:5" ht="12.75">
      <c r="A1093">
        <f t="shared" si="64"/>
        <v>0</v>
      </c>
      <c r="B1093" t="s">
        <v>1212</v>
      </c>
      <c r="C1093">
        <f ca="1" t="shared" si="67"/>
        <v>0</v>
      </c>
      <c r="D1093">
        <f t="shared" si="65"/>
        <v>0</v>
      </c>
      <c r="E1093">
        <f t="shared" si="66"/>
        <v>2020</v>
      </c>
    </row>
    <row r="1094" spans="1:5" ht="12.75">
      <c r="A1094">
        <f t="shared" si="64"/>
        <v>0</v>
      </c>
      <c r="B1094" t="s">
        <v>1213</v>
      </c>
      <c r="C1094">
        <f ca="1" t="shared" si="67"/>
        <v>0</v>
      </c>
      <c r="D1094">
        <f t="shared" si="65"/>
        <v>0</v>
      </c>
      <c r="E1094">
        <f t="shared" si="66"/>
        <v>2020</v>
      </c>
    </row>
    <row r="1095" spans="1:5" ht="12.75">
      <c r="A1095">
        <f t="shared" si="64"/>
        <v>0</v>
      </c>
      <c r="B1095" t="s">
        <v>1214</v>
      </c>
      <c r="C1095">
        <f ca="1" t="shared" si="67"/>
        <v>0</v>
      </c>
      <c r="D1095">
        <f t="shared" si="65"/>
        <v>0</v>
      </c>
      <c r="E1095">
        <f t="shared" si="66"/>
        <v>2020</v>
      </c>
    </row>
    <row r="1096" spans="1:5" ht="12.75">
      <c r="A1096">
        <f t="shared" si="64"/>
        <v>0</v>
      </c>
      <c r="B1096" t="s">
        <v>1215</v>
      </c>
      <c r="C1096">
        <f ca="1" t="shared" si="67"/>
        <v>0</v>
      </c>
      <c r="D1096">
        <f t="shared" si="65"/>
        <v>0</v>
      </c>
      <c r="E1096">
        <f t="shared" si="66"/>
        <v>2020</v>
      </c>
    </row>
    <row r="1097" spans="1:5" ht="12.75">
      <c r="A1097">
        <f t="shared" si="64"/>
        <v>0</v>
      </c>
      <c r="B1097" t="s">
        <v>1216</v>
      </c>
      <c r="C1097">
        <f ca="1" t="shared" si="67"/>
        <v>0</v>
      </c>
      <c r="D1097">
        <f t="shared" si="65"/>
        <v>0</v>
      </c>
      <c r="E1097">
        <f t="shared" si="66"/>
        <v>2020</v>
      </c>
    </row>
    <row r="1098" spans="1:5" ht="12.75">
      <c r="A1098">
        <f aca="true" t="shared" si="68" ref="A1098:A1161">clues</f>
        <v>0</v>
      </c>
      <c r="B1098" t="s">
        <v>1217</v>
      </c>
      <c r="C1098">
        <f ca="1" t="shared" si="67"/>
        <v>0</v>
      </c>
      <c r="D1098">
        <f aca="true" t="shared" si="69" ref="D1098:D1161">mes</f>
        <v>0</v>
      </c>
      <c r="E1098">
        <f aca="true" t="shared" si="70" ref="E1098:E1161">anno</f>
        <v>2020</v>
      </c>
    </row>
    <row r="1099" spans="1:5" ht="12.75">
      <c r="A1099">
        <f t="shared" si="68"/>
        <v>0</v>
      </c>
      <c r="B1099" t="s">
        <v>1218</v>
      </c>
      <c r="C1099">
        <f ca="1" t="shared" si="67"/>
        <v>0</v>
      </c>
      <c r="D1099">
        <f t="shared" si="69"/>
        <v>0</v>
      </c>
      <c r="E1099">
        <f t="shared" si="70"/>
        <v>2020</v>
      </c>
    </row>
    <row r="1100" spans="1:5" ht="12.75">
      <c r="A1100">
        <f t="shared" si="68"/>
        <v>0</v>
      </c>
      <c r="B1100" t="s">
        <v>1225</v>
      </c>
      <c r="C1100">
        <f ca="1" t="shared" si="67"/>
        <v>0</v>
      </c>
      <c r="D1100">
        <f t="shared" si="69"/>
        <v>0</v>
      </c>
      <c r="E1100">
        <f t="shared" si="70"/>
        <v>2020</v>
      </c>
    </row>
    <row r="1101" spans="1:5" ht="12.75">
      <c r="A1101">
        <f t="shared" si="68"/>
        <v>0</v>
      </c>
      <c r="B1101" t="s">
        <v>1226</v>
      </c>
      <c r="C1101">
        <f ca="1" t="shared" si="71" ref="C1101:C1165">INDIRECT(B1101)</f>
        <v>0</v>
      </c>
      <c r="D1101">
        <f t="shared" si="69"/>
        <v>0</v>
      </c>
      <c r="E1101">
        <f t="shared" si="70"/>
        <v>2020</v>
      </c>
    </row>
    <row r="1102" spans="1:5" ht="12.75">
      <c r="A1102">
        <f t="shared" si="68"/>
        <v>0</v>
      </c>
      <c r="B1102" t="s">
        <v>1233</v>
      </c>
      <c r="C1102">
        <f ca="1" t="shared" si="71"/>
        <v>0</v>
      </c>
      <c r="D1102">
        <f t="shared" si="69"/>
        <v>0</v>
      </c>
      <c r="E1102">
        <f t="shared" si="70"/>
        <v>2020</v>
      </c>
    </row>
    <row r="1103" spans="1:5" ht="12.75">
      <c r="A1103">
        <f t="shared" si="68"/>
        <v>0</v>
      </c>
      <c r="B1103" t="s">
        <v>1234</v>
      </c>
      <c r="C1103">
        <f ca="1" t="shared" si="71"/>
        <v>0</v>
      </c>
      <c r="D1103">
        <f t="shared" si="69"/>
        <v>0</v>
      </c>
      <c r="E1103">
        <f t="shared" si="70"/>
        <v>2020</v>
      </c>
    </row>
    <row r="1104" spans="1:5" ht="12.75">
      <c r="A1104">
        <f t="shared" si="68"/>
        <v>0</v>
      </c>
      <c r="B1104" t="s">
        <v>1219</v>
      </c>
      <c r="C1104">
        <f ca="1" t="shared" si="71"/>
        <v>0</v>
      </c>
      <c r="D1104">
        <f t="shared" si="69"/>
        <v>0</v>
      </c>
      <c r="E1104">
        <f t="shared" si="70"/>
        <v>2020</v>
      </c>
    </row>
    <row r="1105" spans="1:5" ht="12.75">
      <c r="A1105">
        <f t="shared" si="68"/>
        <v>0</v>
      </c>
      <c r="B1105" t="s">
        <v>1220</v>
      </c>
      <c r="C1105">
        <f ca="1" t="shared" si="71"/>
        <v>0</v>
      </c>
      <c r="D1105">
        <f t="shared" si="69"/>
        <v>0</v>
      </c>
      <c r="E1105">
        <f t="shared" si="70"/>
        <v>2020</v>
      </c>
    </row>
    <row r="1106" spans="1:5" ht="12.75">
      <c r="A1106">
        <f t="shared" si="68"/>
        <v>0</v>
      </c>
      <c r="B1106" t="s">
        <v>1221</v>
      </c>
      <c r="C1106">
        <f ca="1" t="shared" si="71"/>
        <v>0</v>
      </c>
      <c r="D1106">
        <f t="shared" si="69"/>
        <v>0</v>
      </c>
      <c r="E1106">
        <f t="shared" si="70"/>
        <v>2020</v>
      </c>
    </row>
    <row r="1107" spans="1:5" ht="12.75">
      <c r="A1107">
        <f t="shared" si="68"/>
        <v>0</v>
      </c>
      <c r="B1107" t="s">
        <v>1222</v>
      </c>
      <c r="C1107">
        <f ca="1" t="shared" si="71"/>
        <v>0</v>
      </c>
      <c r="D1107">
        <f t="shared" si="69"/>
        <v>0</v>
      </c>
      <c r="E1107">
        <f t="shared" si="70"/>
        <v>2020</v>
      </c>
    </row>
    <row r="1108" spans="1:5" ht="12.75">
      <c r="A1108">
        <f t="shared" si="68"/>
        <v>0</v>
      </c>
      <c r="B1108" t="s">
        <v>1223</v>
      </c>
      <c r="C1108">
        <f ca="1" t="shared" si="71"/>
        <v>0</v>
      </c>
      <c r="D1108">
        <f t="shared" si="69"/>
        <v>0</v>
      </c>
      <c r="E1108">
        <f t="shared" si="70"/>
        <v>2020</v>
      </c>
    </row>
    <row r="1109" spans="1:5" ht="12.75">
      <c r="A1109">
        <f t="shared" si="68"/>
        <v>0</v>
      </c>
      <c r="B1109" t="s">
        <v>1224</v>
      </c>
      <c r="C1109">
        <f ca="1" t="shared" si="71"/>
        <v>0</v>
      </c>
      <c r="D1109">
        <f t="shared" si="69"/>
        <v>0</v>
      </c>
      <c r="E1109">
        <f t="shared" si="70"/>
        <v>2020</v>
      </c>
    </row>
    <row r="1110" spans="1:5" ht="12.75">
      <c r="A1110">
        <f t="shared" si="68"/>
        <v>0</v>
      </c>
      <c r="B1110" t="s">
        <v>1227</v>
      </c>
      <c r="C1110">
        <f ca="1" t="shared" si="71"/>
        <v>0</v>
      </c>
      <c r="D1110">
        <f t="shared" si="69"/>
        <v>0</v>
      </c>
      <c r="E1110">
        <f t="shared" si="70"/>
        <v>2020</v>
      </c>
    </row>
    <row r="1111" spans="1:5" ht="12.75">
      <c r="A1111">
        <f t="shared" si="68"/>
        <v>0</v>
      </c>
      <c r="B1111" t="s">
        <v>1228</v>
      </c>
      <c r="C1111">
        <f ca="1" t="shared" si="71"/>
        <v>0</v>
      </c>
      <c r="D1111">
        <f t="shared" si="69"/>
        <v>0</v>
      </c>
      <c r="E1111">
        <f t="shared" si="70"/>
        <v>2020</v>
      </c>
    </row>
    <row r="1112" spans="1:5" ht="12.75">
      <c r="A1112">
        <f t="shared" si="68"/>
        <v>0</v>
      </c>
      <c r="B1112" t="s">
        <v>1229</v>
      </c>
      <c r="C1112">
        <f ca="1" t="shared" si="71"/>
        <v>0</v>
      </c>
      <c r="D1112">
        <f t="shared" si="69"/>
        <v>0</v>
      </c>
      <c r="E1112">
        <f t="shared" si="70"/>
        <v>2020</v>
      </c>
    </row>
    <row r="1113" spans="1:5" ht="12.75">
      <c r="A1113">
        <f t="shared" si="68"/>
        <v>0</v>
      </c>
      <c r="B1113" t="s">
        <v>1230</v>
      </c>
      <c r="C1113">
        <f ca="1" t="shared" si="71"/>
        <v>0</v>
      </c>
      <c r="D1113">
        <f t="shared" si="69"/>
        <v>0</v>
      </c>
      <c r="E1113">
        <f t="shared" si="70"/>
        <v>2020</v>
      </c>
    </row>
    <row r="1114" spans="1:5" ht="12.75">
      <c r="A1114">
        <f t="shared" si="68"/>
        <v>0</v>
      </c>
      <c r="B1114" t="s">
        <v>1231</v>
      </c>
      <c r="C1114">
        <f ca="1" t="shared" si="71"/>
        <v>0</v>
      </c>
      <c r="D1114">
        <f t="shared" si="69"/>
        <v>0</v>
      </c>
      <c r="E1114">
        <f t="shared" si="70"/>
        <v>2020</v>
      </c>
    </row>
    <row r="1115" spans="1:5" ht="12.75">
      <c r="A1115">
        <f t="shared" si="68"/>
        <v>0</v>
      </c>
      <c r="B1115" t="s">
        <v>1232</v>
      </c>
      <c r="C1115">
        <f ca="1" t="shared" si="71"/>
        <v>0</v>
      </c>
      <c r="D1115">
        <f t="shared" si="69"/>
        <v>0</v>
      </c>
      <c r="E1115">
        <f t="shared" si="70"/>
        <v>2020</v>
      </c>
    </row>
    <row r="1116" spans="1:5" ht="12.75">
      <c r="A1116">
        <f t="shared" si="68"/>
        <v>0</v>
      </c>
      <c r="B1116" t="s">
        <v>1235</v>
      </c>
      <c r="C1116">
        <f ca="1" t="shared" si="71"/>
        <v>0</v>
      </c>
      <c r="D1116">
        <f t="shared" si="69"/>
        <v>0</v>
      </c>
      <c r="E1116">
        <f t="shared" si="70"/>
        <v>2020</v>
      </c>
    </row>
    <row r="1117" spans="1:5" ht="12.75">
      <c r="A1117">
        <f t="shared" si="68"/>
        <v>0</v>
      </c>
      <c r="B1117" t="s">
        <v>1236</v>
      </c>
      <c r="C1117">
        <f ca="1" t="shared" si="71"/>
        <v>0</v>
      </c>
      <c r="D1117">
        <f t="shared" si="69"/>
        <v>0</v>
      </c>
      <c r="E1117">
        <f t="shared" si="70"/>
        <v>2020</v>
      </c>
    </row>
    <row r="1118" spans="1:5" ht="12.75">
      <c r="A1118">
        <f t="shared" si="68"/>
        <v>0</v>
      </c>
      <c r="B1118" t="s">
        <v>1237</v>
      </c>
      <c r="C1118">
        <f ca="1" t="shared" si="71"/>
        <v>0</v>
      </c>
      <c r="D1118">
        <f t="shared" si="69"/>
        <v>0</v>
      </c>
      <c r="E1118">
        <f t="shared" si="70"/>
        <v>2020</v>
      </c>
    </row>
    <row r="1119" spans="1:5" ht="12.75">
      <c r="A1119">
        <f t="shared" si="68"/>
        <v>0</v>
      </c>
      <c r="B1119" t="s">
        <v>1238</v>
      </c>
      <c r="C1119">
        <f ca="1" t="shared" si="71"/>
        <v>0</v>
      </c>
      <c r="D1119">
        <f t="shared" si="69"/>
        <v>0</v>
      </c>
      <c r="E1119">
        <f t="shared" si="70"/>
        <v>2020</v>
      </c>
    </row>
    <row r="1120" spans="1:5" ht="12.75">
      <c r="A1120">
        <f t="shared" si="68"/>
        <v>0</v>
      </c>
      <c r="B1120" t="s">
        <v>1239</v>
      </c>
      <c r="C1120">
        <f ca="1" t="shared" si="71"/>
        <v>0</v>
      </c>
      <c r="D1120">
        <f t="shared" si="69"/>
        <v>0</v>
      </c>
      <c r="E1120">
        <f t="shared" si="70"/>
        <v>2020</v>
      </c>
    </row>
    <row r="1121" spans="1:5" ht="12.75">
      <c r="A1121">
        <f t="shared" si="68"/>
        <v>0</v>
      </c>
      <c r="B1121" t="s">
        <v>1240</v>
      </c>
      <c r="C1121">
        <f ca="1" t="shared" si="71"/>
        <v>0</v>
      </c>
      <c r="D1121">
        <f t="shared" si="69"/>
        <v>0</v>
      </c>
      <c r="E1121">
        <f t="shared" si="70"/>
        <v>2020</v>
      </c>
    </row>
    <row r="1122" spans="1:5" ht="12.75">
      <c r="A1122">
        <f t="shared" si="68"/>
        <v>0</v>
      </c>
      <c r="B1122" t="s">
        <v>1241</v>
      </c>
      <c r="C1122">
        <f ca="1" t="shared" si="71"/>
        <v>0</v>
      </c>
      <c r="D1122">
        <f t="shared" si="69"/>
        <v>0</v>
      </c>
      <c r="E1122">
        <f t="shared" si="70"/>
        <v>2020</v>
      </c>
    </row>
    <row r="1123" spans="1:5" ht="12.75">
      <c r="A1123">
        <f t="shared" si="68"/>
        <v>0</v>
      </c>
      <c r="B1123" t="s">
        <v>1242</v>
      </c>
      <c r="C1123">
        <f ca="1" t="shared" si="71"/>
        <v>0</v>
      </c>
      <c r="D1123">
        <f t="shared" si="69"/>
        <v>0</v>
      </c>
      <c r="E1123">
        <f t="shared" si="70"/>
        <v>2020</v>
      </c>
    </row>
    <row r="1124" spans="1:5" ht="12.75">
      <c r="A1124">
        <f t="shared" si="68"/>
        <v>0</v>
      </c>
      <c r="B1124" t="s">
        <v>1802</v>
      </c>
      <c r="C1124">
        <f ca="1" t="shared" si="71"/>
        <v>0</v>
      </c>
      <c r="D1124">
        <f t="shared" si="69"/>
        <v>0</v>
      </c>
      <c r="E1124">
        <f t="shared" si="70"/>
        <v>2020</v>
      </c>
    </row>
    <row r="1125" spans="1:5" ht="12.75">
      <c r="A1125">
        <f t="shared" si="68"/>
        <v>0</v>
      </c>
      <c r="B1125" t="s">
        <v>1803</v>
      </c>
      <c r="C1125">
        <f ca="1" t="shared" si="71"/>
        <v>0</v>
      </c>
      <c r="D1125">
        <f t="shared" si="69"/>
        <v>0</v>
      </c>
      <c r="E1125">
        <f t="shared" si="70"/>
        <v>2020</v>
      </c>
    </row>
    <row r="1126" spans="1:5" ht="12.75">
      <c r="A1126">
        <f t="shared" si="68"/>
        <v>0</v>
      </c>
      <c r="B1126" t="s">
        <v>1804</v>
      </c>
      <c r="C1126">
        <f ca="1" t="shared" si="71"/>
        <v>0</v>
      </c>
      <c r="D1126">
        <f t="shared" si="69"/>
        <v>0</v>
      </c>
      <c r="E1126">
        <f t="shared" si="70"/>
        <v>2020</v>
      </c>
    </row>
    <row r="1127" spans="1:5" ht="12.75">
      <c r="A1127">
        <f t="shared" si="68"/>
        <v>0</v>
      </c>
      <c r="B1127" t="s">
        <v>1805</v>
      </c>
      <c r="C1127">
        <f ca="1" t="shared" si="71"/>
        <v>0</v>
      </c>
      <c r="D1127">
        <f t="shared" si="69"/>
        <v>0</v>
      </c>
      <c r="E1127">
        <f t="shared" si="70"/>
        <v>2020</v>
      </c>
    </row>
    <row r="1128" spans="1:5" ht="12.75">
      <c r="A1128">
        <f t="shared" si="68"/>
        <v>0</v>
      </c>
      <c r="B1128" t="s">
        <v>1806</v>
      </c>
      <c r="C1128">
        <f ca="1" t="shared" si="71"/>
        <v>0</v>
      </c>
      <c r="D1128">
        <f t="shared" si="69"/>
        <v>0</v>
      </c>
      <c r="E1128">
        <f t="shared" si="70"/>
        <v>2020</v>
      </c>
    </row>
    <row r="1129" spans="1:5" ht="12.75">
      <c r="A1129">
        <f t="shared" si="68"/>
        <v>0</v>
      </c>
      <c r="B1129" t="s">
        <v>1968</v>
      </c>
      <c r="C1129">
        <f ca="1" t="shared" si="71"/>
        <v>0</v>
      </c>
      <c r="D1129">
        <f t="shared" si="69"/>
        <v>0</v>
      </c>
      <c r="E1129">
        <f t="shared" si="70"/>
        <v>2020</v>
      </c>
    </row>
    <row r="1130" spans="1:5" ht="12.75">
      <c r="A1130">
        <f t="shared" si="68"/>
        <v>0</v>
      </c>
      <c r="B1130" t="s">
        <v>1970</v>
      </c>
      <c r="C1130">
        <f ca="1" t="shared" si="71"/>
        <v>0</v>
      </c>
      <c r="D1130">
        <f t="shared" si="69"/>
        <v>0</v>
      </c>
      <c r="E1130">
        <f t="shared" si="70"/>
        <v>2020</v>
      </c>
    </row>
    <row r="1131" spans="1:5" ht="12.75">
      <c r="A1131">
        <f t="shared" si="68"/>
        <v>0</v>
      </c>
      <c r="B1131" t="s">
        <v>1972</v>
      </c>
      <c r="C1131">
        <f ca="1" t="shared" si="71"/>
        <v>0</v>
      </c>
      <c r="D1131">
        <f t="shared" si="69"/>
        <v>0</v>
      </c>
      <c r="E1131">
        <f t="shared" si="70"/>
        <v>2020</v>
      </c>
    </row>
    <row r="1132" spans="1:5" ht="12.75">
      <c r="A1132">
        <f t="shared" si="68"/>
        <v>0</v>
      </c>
      <c r="B1132" t="s">
        <v>1974</v>
      </c>
      <c r="C1132">
        <f ca="1" t="shared" si="71"/>
        <v>0</v>
      </c>
      <c r="D1132">
        <f t="shared" si="69"/>
        <v>0</v>
      </c>
      <c r="E1132">
        <f t="shared" si="70"/>
        <v>2020</v>
      </c>
    </row>
    <row r="1133" spans="1:5" ht="12.75">
      <c r="A1133">
        <f t="shared" si="68"/>
        <v>0</v>
      </c>
      <c r="B1133" t="s">
        <v>1976</v>
      </c>
      <c r="C1133">
        <f ca="1" t="shared" si="71"/>
        <v>0</v>
      </c>
      <c r="D1133">
        <f t="shared" si="69"/>
        <v>0</v>
      </c>
      <c r="E1133">
        <f t="shared" si="70"/>
        <v>2020</v>
      </c>
    </row>
    <row r="1134" spans="1:5" ht="12.75">
      <c r="A1134">
        <f t="shared" si="68"/>
        <v>0</v>
      </c>
      <c r="B1134" t="s">
        <v>1979</v>
      </c>
      <c r="C1134">
        <f ca="1" t="shared" si="71"/>
        <v>0</v>
      </c>
      <c r="D1134">
        <f t="shared" si="69"/>
        <v>0</v>
      </c>
      <c r="E1134">
        <f t="shared" si="70"/>
        <v>2020</v>
      </c>
    </row>
    <row r="1135" spans="1:5" ht="12.75">
      <c r="A1135">
        <f t="shared" si="68"/>
        <v>0</v>
      </c>
      <c r="B1135" t="s">
        <v>1980</v>
      </c>
      <c r="C1135">
        <f ca="1" t="shared" si="71"/>
        <v>0</v>
      </c>
      <c r="D1135">
        <f t="shared" si="69"/>
        <v>0</v>
      </c>
      <c r="E1135">
        <f t="shared" si="70"/>
        <v>2020</v>
      </c>
    </row>
    <row r="1136" spans="1:5" ht="12.75">
      <c r="A1136">
        <f t="shared" si="68"/>
        <v>0</v>
      </c>
      <c r="B1136" t="s">
        <v>1981</v>
      </c>
      <c r="C1136">
        <f ca="1" t="shared" si="71"/>
        <v>0</v>
      </c>
      <c r="D1136">
        <f t="shared" si="69"/>
        <v>0</v>
      </c>
      <c r="E1136">
        <f t="shared" si="70"/>
        <v>2020</v>
      </c>
    </row>
    <row r="1137" spans="1:5" ht="12.75">
      <c r="A1137">
        <f t="shared" si="68"/>
        <v>0</v>
      </c>
      <c r="B1137" t="s">
        <v>1982</v>
      </c>
      <c r="C1137">
        <f ca="1" t="shared" si="71"/>
        <v>0</v>
      </c>
      <c r="D1137">
        <f t="shared" si="69"/>
        <v>0</v>
      </c>
      <c r="E1137">
        <f t="shared" si="70"/>
        <v>2020</v>
      </c>
    </row>
    <row r="1138" spans="1:5" ht="12.75">
      <c r="A1138">
        <f t="shared" si="68"/>
        <v>0</v>
      </c>
      <c r="B1138" t="s">
        <v>1983</v>
      </c>
      <c r="C1138">
        <f ca="1" t="shared" si="71"/>
        <v>0</v>
      </c>
      <c r="D1138">
        <f t="shared" si="69"/>
        <v>0</v>
      </c>
      <c r="E1138">
        <f t="shared" si="70"/>
        <v>2020</v>
      </c>
    </row>
    <row r="1139" spans="1:5" ht="12.75">
      <c r="A1139">
        <f t="shared" si="68"/>
        <v>0</v>
      </c>
      <c r="B1139" t="s">
        <v>1986</v>
      </c>
      <c r="C1139">
        <f ca="1" t="shared" si="71"/>
        <v>0</v>
      </c>
      <c r="D1139">
        <f t="shared" si="69"/>
        <v>0</v>
      </c>
      <c r="E1139">
        <f t="shared" si="70"/>
        <v>2020</v>
      </c>
    </row>
    <row r="1140" spans="1:5" ht="12.75">
      <c r="A1140">
        <f t="shared" si="68"/>
        <v>0</v>
      </c>
      <c r="B1140" t="s">
        <v>1987</v>
      </c>
      <c r="C1140">
        <f ca="1" t="shared" si="71"/>
        <v>0</v>
      </c>
      <c r="D1140">
        <f t="shared" si="69"/>
        <v>0</v>
      </c>
      <c r="E1140">
        <f t="shared" si="70"/>
        <v>2020</v>
      </c>
    </row>
    <row r="1141" spans="1:5" ht="12.75">
      <c r="A1141">
        <f t="shared" si="68"/>
        <v>0</v>
      </c>
      <c r="B1141" t="s">
        <v>1988</v>
      </c>
      <c r="C1141">
        <f ca="1" t="shared" si="71"/>
        <v>0</v>
      </c>
      <c r="D1141">
        <f t="shared" si="69"/>
        <v>0</v>
      </c>
      <c r="E1141">
        <f t="shared" si="70"/>
        <v>2020</v>
      </c>
    </row>
    <row r="1142" spans="1:5" ht="12.75">
      <c r="A1142">
        <f t="shared" si="68"/>
        <v>0</v>
      </c>
      <c r="B1142" t="s">
        <v>1989</v>
      </c>
      <c r="C1142">
        <f ca="1" t="shared" si="71"/>
        <v>0</v>
      </c>
      <c r="D1142">
        <f t="shared" si="69"/>
        <v>0</v>
      </c>
      <c r="E1142">
        <f t="shared" si="70"/>
        <v>2020</v>
      </c>
    </row>
    <row r="1143" spans="1:5" ht="12.75">
      <c r="A1143">
        <f t="shared" si="68"/>
        <v>0</v>
      </c>
      <c r="B1143" t="s">
        <v>1991</v>
      </c>
      <c r="C1143">
        <f ca="1" t="shared" si="71"/>
        <v>0</v>
      </c>
      <c r="D1143">
        <f t="shared" si="69"/>
        <v>0</v>
      </c>
      <c r="E1143">
        <f t="shared" si="70"/>
        <v>2020</v>
      </c>
    </row>
    <row r="1144" spans="1:5" ht="12.75">
      <c r="A1144">
        <f t="shared" si="68"/>
        <v>0</v>
      </c>
      <c r="B1144" t="s">
        <v>1994</v>
      </c>
      <c r="C1144">
        <f ca="1" t="shared" si="71"/>
        <v>0</v>
      </c>
      <c r="D1144">
        <f t="shared" si="69"/>
        <v>0</v>
      </c>
      <c r="E1144">
        <f t="shared" si="70"/>
        <v>2020</v>
      </c>
    </row>
    <row r="1145" spans="1:5" ht="12.75">
      <c r="A1145">
        <f t="shared" si="68"/>
        <v>0</v>
      </c>
      <c r="B1145" t="s">
        <v>1996</v>
      </c>
      <c r="C1145">
        <f ca="1" t="shared" si="71"/>
        <v>0</v>
      </c>
      <c r="D1145">
        <f t="shared" si="69"/>
        <v>0</v>
      </c>
      <c r="E1145">
        <f t="shared" si="70"/>
        <v>2020</v>
      </c>
    </row>
    <row r="1146" spans="1:5" ht="12.75">
      <c r="A1146">
        <f t="shared" si="68"/>
        <v>0</v>
      </c>
      <c r="B1146" t="s">
        <v>1998</v>
      </c>
      <c r="C1146">
        <f ca="1" t="shared" si="71"/>
        <v>0</v>
      </c>
      <c r="D1146">
        <f t="shared" si="69"/>
        <v>0</v>
      </c>
      <c r="E1146">
        <f t="shared" si="70"/>
        <v>2020</v>
      </c>
    </row>
    <row r="1147" spans="1:5" ht="12.75">
      <c r="A1147">
        <f t="shared" si="68"/>
        <v>0</v>
      </c>
      <c r="B1147" t="s">
        <v>1999</v>
      </c>
      <c r="C1147">
        <f ca="1" t="shared" si="71"/>
        <v>0</v>
      </c>
      <c r="D1147">
        <f t="shared" si="69"/>
        <v>0</v>
      </c>
      <c r="E1147">
        <f t="shared" si="70"/>
        <v>2020</v>
      </c>
    </row>
    <row r="1148" spans="1:5" ht="12.75">
      <c r="A1148">
        <f t="shared" si="68"/>
        <v>0</v>
      </c>
      <c r="B1148" t="s">
        <v>2001</v>
      </c>
      <c r="C1148">
        <f ca="1" t="shared" si="71"/>
        <v>0</v>
      </c>
      <c r="D1148">
        <f t="shared" si="69"/>
        <v>0</v>
      </c>
      <c r="E1148">
        <f t="shared" si="70"/>
        <v>2020</v>
      </c>
    </row>
    <row r="1149" spans="1:5" ht="12.75">
      <c r="A1149">
        <f t="shared" si="68"/>
        <v>0</v>
      </c>
      <c r="B1149" t="s">
        <v>2003</v>
      </c>
      <c r="C1149">
        <f ca="1" t="shared" si="71"/>
        <v>0</v>
      </c>
      <c r="D1149">
        <f t="shared" si="69"/>
        <v>0</v>
      </c>
      <c r="E1149">
        <f t="shared" si="70"/>
        <v>2020</v>
      </c>
    </row>
    <row r="1150" spans="1:5" ht="12.75">
      <c r="A1150">
        <f t="shared" si="68"/>
        <v>0</v>
      </c>
      <c r="B1150" t="s">
        <v>2004</v>
      </c>
      <c r="C1150">
        <f ca="1" t="shared" si="71"/>
        <v>0</v>
      </c>
      <c r="D1150">
        <f t="shared" si="69"/>
        <v>0</v>
      </c>
      <c r="E1150">
        <f t="shared" si="70"/>
        <v>2020</v>
      </c>
    </row>
    <row r="1151" spans="1:5" ht="12.75">
      <c r="A1151">
        <f t="shared" si="68"/>
        <v>0</v>
      </c>
      <c r="B1151" t="s">
        <v>2005</v>
      </c>
      <c r="C1151">
        <f ca="1" t="shared" si="71"/>
        <v>0</v>
      </c>
      <c r="D1151">
        <f t="shared" si="69"/>
        <v>0</v>
      </c>
      <c r="E1151">
        <f t="shared" si="70"/>
        <v>2020</v>
      </c>
    </row>
    <row r="1152" spans="1:5" ht="12.75">
      <c r="A1152">
        <f t="shared" si="68"/>
        <v>0</v>
      </c>
      <c r="B1152" t="s">
        <v>2007</v>
      </c>
      <c r="C1152">
        <f ca="1" t="shared" si="71"/>
        <v>0</v>
      </c>
      <c r="D1152">
        <f t="shared" si="69"/>
        <v>0</v>
      </c>
      <c r="E1152">
        <f t="shared" si="70"/>
        <v>2020</v>
      </c>
    </row>
    <row r="1153" spans="1:5" ht="12.75">
      <c r="A1153">
        <f t="shared" si="68"/>
        <v>0</v>
      </c>
      <c r="B1153" t="s">
        <v>2008</v>
      </c>
      <c r="C1153">
        <f ca="1" t="shared" si="71"/>
        <v>0</v>
      </c>
      <c r="D1153">
        <f t="shared" si="69"/>
        <v>0</v>
      </c>
      <c r="E1153">
        <f t="shared" si="70"/>
        <v>2020</v>
      </c>
    </row>
    <row r="1154" spans="1:5" ht="12.75">
      <c r="A1154">
        <f t="shared" si="68"/>
        <v>0</v>
      </c>
      <c r="B1154" t="s">
        <v>2009</v>
      </c>
      <c r="C1154">
        <f ca="1" t="shared" si="71"/>
        <v>0</v>
      </c>
      <c r="D1154">
        <f t="shared" si="69"/>
        <v>0</v>
      </c>
      <c r="E1154">
        <f t="shared" si="70"/>
        <v>2020</v>
      </c>
    </row>
    <row r="1155" spans="1:5" ht="12.75">
      <c r="A1155">
        <f t="shared" si="68"/>
        <v>0</v>
      </c>
      <c r="B1155" t="s">
        <v>2011</v>
      </c>
      <c r="C1155">
        <f ca="1" t="shared" si="71"/>
        <v>0</v>
      </c>
      <c r="D1155">
        <f t="shared" si="69"/>
        <v>0</v>
      </c>
      <c r="E1155">
        <f t="shared" si="70"/>
        <v>2020</v>
      </c>
    </row>
    <row r="1156" spans="1:5" ht="12.75">
      <c r="A1156">
        <f t="shared" si="68"/>
        <v>0</v>
      </c>
      <c r="B1156" t="s">
        <v>2012</v>
      </c>
      <c r="C1156">
        <f ca="1" t="shared" si="71"/>
        <v>0</v>
      </c>
      <c r="D1156">
        <f t="shared" si="69"/>
        <v>0</v>
      </c>
      <c r="E1156">
        <f t="shared" si="70"/>
        <v>2020</v>
      </c>
    </row>
    <row r="1157" spans="1:5" ht="12.75">
      <c r="A1157">
        <f t="shared" si="68"/>
        <v>0</v>
      </c>
      <c r="B1157" t="s">
        <v>2013</v>
      </c>
      <c r="C1157">
        <f ca="1" t="shared" si="71"/>
        <v>0</v>
      </c>
      <c r="D1157">
        <f t="shared" si="69"/>
        <v>0</v>
      </c>
      <c r="E1157">
        <f t="shared" si="70"/>
        <v>2020</v>
      </c>
    </row>
    <row r="1158" spans="1:5" ht="12.75">
      <c r="A1158">
        <f t="shared" si="68"/>
        <v>0</v>
      </c>
      <c r="B1158" t="s">
        <v>2015</v>
      </c>
      <c r="C1158">
        <f ca="1" t="shared" si="71"/>
        <v>0</v>
      </c>
      <c r="D1158">
        <f t="shared" si="69"/>
        <v>0</v>
      </c>
      <c r="E1158">
        <f t="shared" si="70"/>
        <v>2020</v>
      </c>
    </row>
    <row r="1159" spans="1:5" ht="12.75">
      <c r="A1159">
        <f t="shared" si="68"/>
        <v>0</v>
      </c>
      <c r="B1159" t="s">
        <v>2016</v>
      </c>
      <c r="C1159">
        <f ca="1" t="shared" si="71"/>
        <v>0</v>
      </c>
      <c r="D1159">
        <f t="shared" si="69"/>
        <v>0</v>
      </c>
      <c r="E1159">
        <f t="shared" si="70"/>
        <v>2020</v>
      </c>
    </row>
    <row r="1160" spans="1:5" ht="12.75">
      <c r="A1160">
        <f t="shared" si="68"/>
        <v>0</v>
      </c>
      <c r="B1160" t="s">
        <v>2017</v>
      </c>
      <c r="C1160">
        <f ca="1" t="shared" si="71"/>
        <v>0</v>
      </c>
      <c r="D1160">
        <f t="shared" si="69"/>
        <v>0</v>
      </c>
      <c r="E1160">
        <f t="shared" si="70"/>
        <v>2020</v>
      </c>
    </row>
    <row r="1161" spans="1:5" ht="12.75">
      <c r="A1161">
        <f t="shared" si="68"/>
        <v>0</v>
      </c>
      <c r="B1161" t="s">
        <v>2019</v>
      </c>
      <c r="C1161">
        <f ca="1" t="shared" si="71"/>
        <v>0</v>
      </c>
      <c r="D1161">
        <f t="shared" si="69"/>
        <v>0</v>
      </c>
      <c r="E1161">
        <f t="shared" si="70"/>
        <v>2020</v>
      </c>
    </row>
    <row r="1162" spans="1:5" ht="12.75">
      <c r="A1162">
        <f aca="true" t="shared" si="72" ref="A1162:A1225">clues</f>
        <v>0</v>
      </c>
      <c r="B1162" t="s">
        <v>2020</v>
      </c>
      <c r="C1162">
        <f ca="1" t="shared" si="71"/>
        <v>0</v>
      </c>
      <c r="D1162">
        <f aca="true" t="shared" si="73" ref="D1162:D1225">mes</f>
        <v>0</v>
      </c>
      <c r="E1162">
        <f aca="true" t="shared" si="74" ref="E1162:E1225">anno</f>
        <v>2020</v>
      </c>
    </row>
    <row r="1163" spans="1:5" ht="12.75">
      <c r="A1163">
        <f t="shared" si="72"/>
        <v>0</v>
      </c>
      <c r="B1163" t="s">
        <v>2021</v>
      </c>
      <c r="C1163">
        <f ca="1" t="shared" si="71"/>
        <v>0</v>
      </c>
      <c r="D1163">
        <f t="shared" si="73"/>
        <v>0</v>
      </c>
      <c r="E1163">
        <f t="shared" si="74"/>
        <v>2020</v>
      </c>
    </row>
    <row r="1164" spans="1:5" ht="12.75">
      <c r="A1164">
        <f t="shared" si="72"/>
        <v>0</v>
      </c>
      <c r="B1164" t="s">
        <v>2024</v>
      </c>
      <c r="C1164">
        <f ca="1" t="shared" si="71"/>
        <v>0</v>
      </c>
      <c r="D1164">
        <f t="shared" si="73"/>
        <v>0</v>
      </c>
      <c r="E1164">
        <f t="shared" si="74"/>
        <v>2020</v>
      </c>
    </row>
    <row r="1165" spans="1:5" ht="12.75">
      <c r="A1165">
        <f t="shared" si="72"/>
        <v>0</v>
      </c>
      <c r="B1165" t="s">
        <v>2070</v>
      </c>
      <c r="C1165">
        <f ca="1" t="shared" si="71"/>
        <v>0</v>
      </c>
      <c r="D1165">
        <f t="shared" si="73"/>
        <v>0</v>
      </c>
      <c r="E1165">
        <f t="shared" si="74"/>
        <v>2020</v>
      </c>
    </row>
    <row r="1166" spans="1:5" ht="12.75">
      <c r="A1166">
        <f t="shared" si="72"/>
        <v>0</v>
      </c>
      <c r="B1166" t="s">
        <v>2071</v>
      </c>
      <c r="C1166">
        <f ca="1" t="shared" si="75" ref="C1166:C1229">INDIRECT(B1166)</f>
        <v>0</v>
      </c>
      <c r="D1166">
        <f t="shared" si="73"/>
        <v>0</v>
      </c>
      <c r="E1166">
        <f t="shared" si="74"/>
        <v>2020</v>
      </c>
    </row>
    <row r="1167" spans="1:5" ht="12.75">
      <c r="A1167">
        <f t="shared" si="72"/>
        <v>0</v>
      </c>
      <c r="B1167" t="s">
        <v>2073</v>
      </c>
      <c r="C1167">
        <f ca="1" t="shared" si="75"/>
        <v>0</v>
      </c>
      <c r="D1167">
        <f t="shared" si="73"/>
        <v>0</v>
      </c>
      <c r="E1167">
        <f t="shared" si="74"/>
        <v>2020</v>
      </c>
    </row>
    <row r="1168" spans="1:5" ht="12.75">
      <c r="A1168">
        <f t="shared" si="72"/>
        <v>0</v>
      </c>
      <c r="B1168" t="s">
        <v>2075</v>
      </c>
      <c r="C1168">
        <f ca="1" t="shared" si="75"/>
        <v>0</v>
      </c>
      <c r="D1168">
        <f t="shared" si="73"/>
        <v>0</v>
      </c>
      <c r="E1168">
        <f t="shared" si="74"/>
        <v>2020</v>
      </c>
    </row>
    <row r="1169" spans="1:5" ht="12.75">
      <c r="A1169">
        <f t="shared" si="72"/>
        <v>0</v>
      </c>
      <c r="B1169" t="s">
        <v>2077</v>
      </c>
      <c r="C1169">
        <f ca="1" t="shared" si="75"/>
        <v>0</v>
      </c>
      <c r="D1169">
        <f t="shared" si="73"/>
        <v>0</v>
      </c>
      <c r="E1169">
        <f t="shared" si="74"/>
        <v>2020</v>
      </c>
    </row>
    <row r="1170" spans="1:5" ht="12.75">
      <c r="A1170">
        <f t="shared" si="72"/>
        <v>0</v>
      </c>
      <c r="B1170" t="s">
        <v>2078</v>
      </c>
      <c r="C1170">
        <f ca="1" t="shared" si="75"/>
        <v>0</v>
      </c>
      <c r="D1170">
        <f t="shared" si="73"/>
        <v>0</v>
      </c>
      <c r="E1170">
        <f t="shared" si="74"/>
        <v>2020</v>
      </c>
    </row>
    <row r="1171" spans="1:5" ht="12.75">
      <c r="A1171">
        <f t="shared" si="72"/>
        <v>0</v>
      </c>
      <c r="B1171" t="s">
        <v>2079</v>
      </c>
      <c r="C1171">
        <f ca="1" t="shared" si="75"/>
        <v>0</v>
      </c>
      <c r="D1171">
        <f t="shared" si="73"/>
        <v>0</v>
      </c>
      <c r="E1171">
        <f t="shared" si="74"/>
        <v>2020</v>
      </c>
    </row>
    <row r="1172" spans="1:5" ht="12.75">
      <c r="A1172">
        <f t="shared" si="72"/>
        <v>0</v>
      </c>
      <c r="B1172" t="s">
        <v>2080</v>
      </c>
      <c r="C1172">
        <f ca="1" t="shared" si="75"/>
        <v>0</v>
      </c>
      <c r="D1172">
        <f t="shared" si="73"/>
        <v>0</v>
      </c>
      <c r="E1172">
        <f t="shared" si="74"/>
        <v>2020</v>
      </c>
    </row>
    <row r="1173" spans="1:5" ht="12.75">
      <c r="A1173">
        <f t="shared" si="72"/>
        <v>0</v>
      </c>
      <c r="B1173" t="s">
        <v>2081</v>
      </c>
      <c r="C1173">
        <f ca="1" t="shared" si="75"/>
        <v>0</v>
      </c>
      <c r="D1173">
        <f t="shared" si="73"/>
        <v>0</v>
      </c>
      <c r="E1173">
        <f t="shared" si="74"/>
        <v>2020</v>
      </c>
    </row>
    <row r="1174" spans="1:5" ht="12.75">
      <c r="A1174">
        <f t="shared" si="72"/>
        <v>0</v>
      </c>
      <c r="B1174" t="s">
        <v>2082</v>
      </c>
      <c r="C1174">
        <f ca="1" t="shared" si="75"/>
        <v>0</v>
      </c>
      <c r="D1174">
        <f t="shared" si="73"/>
        <v>0</v>
      </c>
      <c r="E1174">
        <f t="shared" si="74"/>
        <v>2020</v>
      </c>
    </row>
    <row r="1175" spans="1:5" ht="12.75">
      <c r="A1175">
        <f t="shared" si="72"/>
        <v>0</v>
      </c>
      <c r="B1175" t="s">
        <v>2083</v>
      </c>
      <c r="C1175">
        <f ca="1" t="shared" si="75"/>
        <v>0</v>
      </c>
      <c r="D1175">
        <f t="shared" si="73"/>
        <v>0</v>
      </c>
      <c r="E1175">
        <f t="shared" si="74"/>
        <v>2020</v>
      </c>
    </row>
    <row r="1176" spans="1:5" ht="12.75">
      <c r="A1176">
        <f t="shared" si="72"/>
        <v>0</v>
      </c>
      <c r="B1176" t="s">
        <v>2084</v>
      </c>
      <c r="C1176">
        <f ca="1" t="shared" si="75"/>
        <v>0</v>
      </c>
      <c r="D1176">
        <f t="shared" si="73"/>
        <v>0</v>
      </c>
      <c r="E1176">
        <f t="shared" si="74"/>
        <v>2020</v>
      </c>
    </row>
    <row r="1177" spans="1:5" ht="12.75">
      <c r="A1177">
        <f t="shared" si="72"/>
        <v>0</v>
      </c>
      <c r="B1177" t="s">
        <v>2085</v>
      </c>
      <c r="C1177">
        <f ca="1" t="shared" si="75"/>
        <v>0</v>
      </c>
      <c r="D1177">
        <f t="shared" si="73"/>
        <v>0</v>
      </c>
      <c r="E1177">
        <f t="shared" si="74"/>
        <v>2020</v>
      </c>
    </row>
    <row r="1178" spans="1:5" ht="12.75">
      <c r="A1178">
        <f t="shared" si="72"/>
        <v>0</v>
      </c>
      <c r="B1178" t="s">
        <v>2086</v>
      </c>
      <c r="C1178">
        <f ca="1" t="shared" si="75"/>
        <v>0</v>
      </c>
      <c r="D1178">
        <f t="shared" si="73"/>
        <v>0</v>
      </c>
      <c r="E1178">
        <f t="shared" si="74"/>
        <v>2020</v>
      </c>
    </row>
    <row r="1179" spans="1:5" ht="12.75">
      <c r="A1179">
        <f t="shared" si="72"/>
        <v>0</v>
      </c>
      <c r="B1179" t="s">
        <v>2087</v>
      </c>
      <c r="C1179">
        <f ca="1" t="shared" si="75"/>
        <v>0</v>
      </c>
      <c r="D1179">
        <f t="shared" si="73"/>
        <v>0</v>
      </c>
      <c r="E1179">
        <f t="shared" si="74"/>
        <v>2020</v>
      </c>
    </row>
    <row r="1180" spans="1:5" ht="12.75">
      <c r="A1180">
        <f t="shared" si="72"/>
        <v>0</v>
      </c>
      <c r="B1180" t="s">
        <v>2088</v>
      </c>
      <c r="C1180">
        <f ca="1" t="shared" si="75"/>
        <v>0</v>
      </c>
      <c r="D1180">
        <f t="shared" si="73"/>
        <v>0</v>
      </c>
      <c r="E1180">
        <f t="shared" si="74"/>
        <v>2020</v>
      </c>
    </row>
    <row r="1181" spans="1:5" ht="12.75">
      <c r="A1181">
        <f t="shared" si="72"/>
        <v>0</v>
      </c>
      <c r="B1181" t="s">
        <v>2089</v>
      </c>
      <c r="C1181">
        <f ca="1" t="shared" si="75"/>
        <v>0</v>
      </c>
      <c r="D1181">
        <f t="shared" si="73"/>
        <v>0</v>
      </c>
      <c r="E1181">
        <f t="shared" si="74"/>
        <v>2020</v>
      </c>
    </row>
    <row r="1182" spans="1:5" ht="12.75">
      <c r="A1182">
        <f t="shared" si="72"/>
        <v>0</v>
      </c>
      <c r="B1182" t="s">
        <v>2090</v>
      </c>
      <c r="C1182">
        <f ca="1" t="shared" si="75"/>
        <v>0</v>
      </c>
      <c r="D1182">
        <f t="shared" si="73"/>
        <v>0</v>
      </c>
      <c r="E1182">
        <f t="shared" si="74"/>
        <v>2020</v>
      </c>
    </row>
    <row r="1183" spans="1:5" ht="12.75">
      <c r="A1183">
        <f t="shared" si="72"/>
        <v>0</v>
      </c>
      <c r="B1183" t="s">
        <v>2091</v>
      </c>
      <c r="C1183">
        <f ca="1" t="shared" si="75"/>
        <v>0</v>
      </c>
      <c r="D1183">
        <f t="shared" si="73"/>
        <v>0</v>
      </c>
      <c r="E1183">
        <f t="shared" si="74"/>
        <v>2020</v>
      </c>
    </row>
    <row r="1184" spans="1:5" ht="12.75">
      <c r="A1184">
        <f t="shared" si="72"/>
        <v>0</v>
      </c>
      <c r="B1184" t="s">
        <v>2092</v>
      </c>
      <c r="C1184">
        <f ca="1" t="shared" si="75"/>
        <v>0</v>
      </c>
      <c r="D1184">
        <f t="shared" si="73"/>
        <v>0</v>
      </c>
      <c r="E1184">
        <f t="shared" si="74"/>
        <v>2020</v>
      </c>
    </row>
    <row r="1185" spans="1:5" ht="12.75">
      <c r="A1185">
        <f t="shared" si="72"/>
        <v>0</v>
      </c>
      <c r="B1185" t="s">
        <v>2094</v>
      </c>
      <c r="C1185">
        <f ca="1" t="shared" si="75"/>
        <v>0</v>
      </c>
      <c r="D1185">
        <f t="shared" si="73"/>
        <v>0</v>
      </c>
      <c r="E1185">
        <f t="shared" si="74"/>
        <v>2020</v>
      </c>
    </row>
    <row r="1186" spans="1:5" ht="12.75">
      <c r="A1186">
        <f t="shared" si="72"/>
        <v>0</v>
      </c>
      <c r="B1186" t="s">
        <v>2095</v>
      </c>
      <c r="C1186">
        <f ca="1" t="shared" si="75"/>
        <v>0</v>
      </c>
      <c r="D1186">
        <f t="shared" si="73"/>
        <v>0</v>
      </c>
      <c r="E1186">
        <f t="shared" si="74"/>
        <v>2020</v>
      </c>
    </row>
    <row r="1187" spans="1:5" ht="12.75">
      <c r="A1187">
        <f t="shared" si="72"/>
        <v>0</v>
      </c>
      <c r="B1187" t="s">
        <v>2096</v>
      </c>
      <c r="C1187">
        <f ca="1" t="shared" si="75"/>
        <v>0</v>
      </c>
      <c r="D1187">
        <f t="shared" si="73"/>
        <v>0</v>
      </c>
      <c r="E1187">
        <f t="shared" si="74"/>
        <v>2020</v>
      </c>
    </row>
    <row r="1188" spans="1:5" ht="12.75">
      <c r="A1188">
        <f t="shared" si="72"/>
        <v>0</v>
      </c>
      <c r="B1188" t="s">
        <v>2097</v>
      </c>
      <c r="C1188">
        <f ca="1" t="shared" si="75"/>
        <v>0</v>
      </c>
      <c r="D1188">
        <f t="shared" si="73"/>
        <v>0</v>
      </c>
      <c r="E1188">
        <f t="shared" si="74"/>
        <v>2020</v>
      </c>
    </row>
    <row r="1189" spans="1:5" ht="12.75">
      <c r="A1189">
        <f t="shared" si="72"/>
        <v>0</v>
      </c>
      <c r="B1189" t="s">
        <v>2098</v>
      </c>
      <c r="C1189">
        <f ca="1" t="shared" si="75"/>
        <v>0</v>
      </c>
      <c r="D1189">
        <f t="shared" si="73"/>
        <v>0</v>
      </c>
      <c r="E1189">
        <f t="shared" si="74"/>
        <v>2020</v>
      </c>
    </row>
    <row r="1190" spans="1:5" ht="12.75">
      <c r="A1190">
        <f t="shared" si="72"/>
        <v>0</v>
      </c>
      <c r="B1190" t="s">
        <v>2099</v>
      </c>
      <c r="C1190">
        <f ca="1" t="shared" si="75"/>
        <v>0</v>
      </c>
      <c r="D1190">
        <f t="shared" si="73"/>
        <v>0</v>
      </c>
      <c r="E1190">
        <f t="shared" si="74"/>
        <v>2020</v>
      </c>
    </row>
    <row r="1191" spans="1:5" ht="12.75">
      <c r="A1191">
        <f t="shared" si="72"/>
        <v>0</v>
      </c>
      <c r="B1191" t="s">
        <v>2100</v>
      </c>
      <c r="C1191">
        <f ca="1" t="shared" si="75"/>
        <v>0</v>
      </c>
      <c r="D1191">
        <f t="shared" si="73"/>
        <v>0</v>
      </c>
      <c r="E1191">
        <f t="shared" si="74"/>
        <v>2020</v>
      </c>
    </row>
    <row r="1192" spans="1:5" ht="12.75">
      <c r="A1192">
        <f t="shared" si="72"/>
        <v>0</v>
      </c>
      <c r="B1192" t="s">
        <v>2101</v>
      </c>
      <c r="C1192">
        <f ca="1" t="shared" si="75"/>
        <v>0</v>
      </c>
      <c r="D1192">
        <f t="shared" si="73"/>
        <v>0</v>
      </c>
      <c r="E1192">
        <f t="shared" si="74"/>
        <v>2020</v>
      </c>
    </row>
    <row r="1193" spans="1:5" ht="12.75">
      <c r="A1193">
        <f t="shared" si="72"/>
        <v>0</v>
      </c>
      <c r="B1193" t="s">
        <v>2102</v>
      </c>
      <c r="C1193">
        <f ca="1" t="shared" si="75"/>
        <v>0</v>
      </c>
      <c r="D1193">
        <f t="shared" si="73"/>
        <v>0</v>
      </c>
      <c r="E1193">
        <f t="shared" si="74"/>
        <v>2020</v>
      </c>
    </row>
    <row r="1194" spans="1:5" ht="12.75">
      <c r="A1194">
        <f t="shared" si="72"/>
        <v>0</v>
      </c>
      <c r="B1194" t="s">
        <v>2105</v>
      </c>
      <c r="C1194">
        <f ca="1" t="shared" si="75"/>
        <v>0</v>
      </c>
      <c r="D1194">
        <f t="shared" si="73"/>
        <v>0</v>
      </c>
      <c r="E1194">
        <f t="shared" si="74"/>
        <v>2020</v>
      </c>
    </row>
    <row r="1195" spans="1:5" ht="12.75">
      <c r="A1195">
        <f t="shared" si="72"/>
        <v>0</v>
      </c>
      <c r="B1195" t="s">
        <v>2107</v>
      </c>
      <c r="C1195">
        <f ca="1" t="shared" si="75"/>
        <v>0</v>
      </c>
      <c r="D1195">
        <f t="shared" si="73"/>
        <v>0</v>
      </c>
      <c r="E1195">
        <f t="shared" si="74"/>
        <v>2020</v>
      </c>
    </row>
    <row r="1196" spans="1:5" ht="12.75">
      <c r="A1196">
        <f t="shared" si="72"/>
        <v>0</v>
      </c>
      <c r="B1196" t="s">
        <v>2109</v>
      </c>
      <c r="C1196">
        <f ca="1" t="shared" si="75"/>
        <v>0</v>
      </c>
      <c r="D1196">
        <f t="shared" si="73"/>
        <v>0</v>
      </c>
      <c r="E1196">
        <f t="shared" si="74"/>
        <v>2020</v>
      </c>
    </row>
    <row r="1197" spans="1:5" ht="12.75">
      <c r="A1197">
        <f t="shared" si="72"/>
        <v>0</v>
      </c>
      <c r="B1197" t="s">
        <v>2111</v>
      </c>
      <c r="C1197">
        <f ca="1" t="shared" si="75"/>
        <v>0</v>
      </c>
      <c r="D1197">
        <f t="shared" si="73"/>
        <v>0</v>
      </c>
      <c r="E1197">
        <f t="shared" si="74"/>
        <v>2020</v>
      </c>
    </row>
    <row r="1198" spans="1:5" ht="12.75">
      <c r="A1198">
        <f t="shared" si="72"/>
        <v>0</v>
      </c>
      <c r="B1198" t="s">
        <v>2113</v>
      </c>
      <c r="C1198">
        <f ca="1" t="shared" si="75"/>
        <v>0</v>
      </c>
      <c r="D1198">
        <f t="shared" si="73"/>
        <v>0</v>
      </c>
      <c r="E1198">
        <f t="shared" si="74"/>
        <v>2020</v>
      </c>
    </row>
    <row r="1199" spans="1:5" ht="12.75">
      <c r="A1199">
        <f t="shared" si="72"/>
        <v>0</v>
      </c>
      <c r="B1199" t="s">
        <v>2114</v>
      </c>
      <c r="C1199">
        <f ca="1" t="shared" si="75"/>
        <v>0</v>
      </c>
      <c r="D1199">
        <f t="shared" si="73"/>
        <v>0</v>
      </c>
      <c r="E1199">
        <f t="shared" si="74"/>
        <v>2020</v>
      </c>
    </row>
    <row r="1200" spans="1:5" ht="12.75">
      <c r="A1200">
        <f t="shared" si="72"/>
        <v>0</v>
      </c>
      <c r="B1200" t="s">
        <v>2115</v>
      </c>
      <c r="C1200">
        <f ca="1" t="shared" si="75"/>
        <v>0</v>
      </c>
      <c r="D1200">
        <f t="shared" si="73"/>
        <v>0</v>
      </c>
      <c r="E1200">
        <f t="shared" si="74"/>
        <v>2020</v>
      </c>
    </row>
    <row r="1201" spans="1:5" ht="12.75">
      <c r="A1201">
        <f t="shared" si="72"/>
        <v>0</v>
      </c>
      <c r="B1201" t="s">
        <v>2116</v>
      </c>
      <c r="C1201">
        <f ca="1" t="shared" si="75"/>
        <v>0</v>
      </c>
      <c r="D1201">
        <f t="shared" si="73"/>
        <v>0</v>
      </c>
      <c r="E1201">
        <f t="shared" si="74"/>
        <v>2020</v>
      </c>
    </row>
    <row r="1202" spans="1:5" ht="12.75">
      <c r="A1202">
        <f t="shared" si="72"/>
        <v>0</v>
      </c>
      <c r="B1202" t="s">
        <v>2118</v>
      </c>
      <c r="C1202">
        <f ca="1" t="shared" si="75"/>
        <v>0</v>
      </c>
      <c r="D1202">
        <f t="shared" si="73"/>
        <v>0</v>
      </c>
      <c r="E1202">
        <f t="shared" si="74"/>
        <v>2020</v>
      </c>
    </row>
    <row r="1203" spans="1:5" ht="12.75">
      <c r="A1203">
        <f t="shared" si="72"/>
        <v>0</v>
      </c>
      <c r="B1203" t="s">
        <v>2120</v>
      </c>
      <c r="C1203">
        <f ca="1" t="shared" si="75"/>
        <v>0</v>
      </c>
      <c r="D1203">
        <f t="shared" si="73"/>
        <v>0</v>
      </c>
      <c r="E1203">
        <f t="shared" si="74"/>
        <v>2020</v>
      </c>
    </row>
    <row r="1204" spans="1:5" ht="12.75">
      <c r="A1204">
        <f t="shared" si="72"/>
        <v>0</v>
      </c>
      <c r="B1204" t="s">
        <v>2121</v>
      </c>
      <c r="C1204">
        <f ca="1" t="shared" si="75"/>
        <v>0</v>
      </c>
      <c r="D1204">
        <f t="shared" si="73"/>
        <v>0</v>
      </c>
      <c r="E1204">
        <f t="shared" si="74"/>
        <v>2020</v>
      </c>
    </row>
    <row r="1205" spans="1:5" ht="12.75">
      <c r="A1205">
        <f t="shared" si="72"/>
        <v>0</v>
      </c>
      <c r="B1205" t="s">
        <v>2122</v>
      </c>
      <c r="C1205">
        <f ca="1" t="shared" si="75"/>
        <v>0</v>
      </c>
      <c r="D1205">
        <f t="shared" si="73"/>
        <v>0</v>
      </c>
      <c r="E1205">
        <f t="shared" si="74"/>
        <v>2020</v>
      </c>
    </row>
    <row r="1206" spans="1:5" ht="12.75">
      <c r="A1206">
        <f t="shared" si="72"/>
        <v>0</v>
      </c>
      <c r="B1206" t="s">
        <v>2123</v>
      </c>
      <c r="C1206">
        <f ca="1" t="shared" si="75"/>
        <v>0</v>
      </c>
      <c r="D1206">
        <f t="shared" si="73"/>
        <v>0</v>
      </c>
      <c r="E1206">
        <f t="shared" si="74"/>
        <v>2020</v>
      </c>
    </row>
    <row r="1207" spans="1:5" ht="12.75">
      <c r="A1207">
        <f t="shared" si="72"/>
        <v>0</v>
      </c>
      <c r="B1207" t="s">
        <v>2125</v>
      </c>
      <c r="C1207">
        <f ca="1" t="shared" si="75"/>
        <v>0</v>
      </c>
      <c r="D1207">
        <f t="shared" si="73"/>
        <v>0</v>
      </c>
      <c r="E1207">
        <f t="shared" si="74"/>
        <v>2020</v>
      </c>
    </row>
    <row r="1208" spans="1:5" ht="12.75">
      <c r="A1208">
        <f t="shared" si="72"/>
        <v>0</v>
      </c>
      <c r="B1208" t="s">
        <v>2126</v>
      </c>
      <c r="C1208">
        <f ca="1" t="shared" si="75"/>
        <v>0</v>
      </c>
      <c r="D1208">
        <f t="shared" si="73"/>
        <v>0</v>
      </c>
      <c r="E1208">
        <f t="shared" si="74"/>
        <v>2020</v>
      </c>
    </row>
    <row r="1209" spans="1:5" ht="12.75">
      <c r="A1209">
        <f t="shared" si="72"/>
        <v>0</v>
      </c>
      <c r="B1209" t="s">
        <v>2128</v>
      </c>
      <c r="C1209">
        <f ca="1" t="shared" si="75"/>
        <v>0</v>
      </c>
      <c r="D1209">
        <f t="shared" si="73"/>
        <v>0</v>
      </c>
      <c r="E1209">
        <f t="shared" si="74"/>
        <v>2020</v>
      </c>
    </row>
    <row r="1210" spans="1:5" ht="12.75">
      <c r="A1210">
        <f t="shared" si="72"/>
        <v>0</v>
      </c>
      <c r="B1210" t="s">
        <v>2129</v>
      </c>
      <c r="C1210">
        <f ca="1" t="shared" si="75"/>
        <v>0</v>
      </c>
      <c r="D1210">
        <f t="shared" si="73"/>
        <v>0</v>
      </c>
      <c r="E1210">
        <f t="shared" si="74"/>
        <v>2020</v>
      </c>
    </row>
    <row r="1211" spans="1:5" ht="12.75">
      <c r="A1211">
        <f t="shared" si="72"/>
        <v>0</v>
      </c>
      <c r="B1211" t="s">
        <v>2130</v>
      </c>
      <c r="C1211">
        <f ca="1" t="shared" si="75"/>
        <v>0</v>
      </c>
      <c r="D1211">
        <f t="shared" si="73"/>
        <v>0</v>
      </c>
      <c r="E1211">
        <f t="shared" si="74"/>
        <v>2020</v>
      </c>
    </row>
    <row r="1212" spans="1:5" ht="12.75">
      <c r="A1212">
        <f t="shared" si="72"/>
        <v>0</v>
      </c>
      <c r="B1212" t="s">
        <v>2131</v>
      </c>
      <c r="C1212">
        <f ca="1" t="shared" si="75"/>
        <v>0</v>
      </c>
      <c r="D1212">
        <f t="shared" si="73"/>
        <v>0</v>
      </c>
      <c r="E1212">
        <f t="shared" si="74"/>
        <v>2020</v>
      </c>
    </row>
    <row r="1213" spans="1:5" ht="12.75">
      <c r="A1213">
        <f t="shared" si="72"/>
        <v>0</v>
      </c>
      <c r="B1213" t="s">
        <v>2133</v>
      </c>
      <c r="C1213">
        <f ca="1" t="shared" si="75"/>
        <v>0</v>
      </c>
      <c r="D1213">
        <f t="shared" si="73"/>
        <v>0</v>
      </c>
      <c r="E1213">
        <f t="shared" si="74"/>
        <v>2020</v>
      </c>
    </row>
    <row r="1214" spans="1:5" ht="12.75">
      <c r="A1214">
        <f t="shared" si="72"/>
        <v>0</v>
      </c>
      <c r="B1214" t="s">
        <v>2135</v>
      </c>
      <c r="C1214">
        <f ca="1" t="shared" si="75"/>
        <v>0</v>
      </c>
      <c r="D1214">
        <f t="shared" si="73"/>
        <v>0</v>
      </c>
      <c r="E1214">
        <f t="shared" si="74"/>
        <v>2020</v>
      </c>
    </row>
    <row r="1215" spans="1:5" ht="12.75">
      <c r="A1215">
        <f t="shared" si="72"/>
        <v>0</v>
      </c>
      <c r="B1215" t="s">
        <v>2139</v>
      </c>
      <c r="C1215">
        <f ca="1" t="shared" si="75"/>
        <v>0</v>
      </c>
      <c r="D1215">
        <f t="shared" si="73"/>
        <v>0</v>
      </c>
      <c r="E1215">
        <f t="shared" si="74"/>
        <v>2020</v>
      </c>
    </row>
    <row r="1216" spans="1:5" ht="12.75">
      <c r="A1216">
        <f t="shared" si="72"/>
        <v>0</v>
      </c>
      <c r="B1216" t="s">
        <v>2141</v>
      </c>
      <c r="C1216">
        <f ca="1" t="shared" si="75"/>
        <v>0</v>
      </c>
      <c r="D1216">
        <f t="shared" si="73"/>
        <v>0</v>
      </c>
      <c r="E1216">
        <f t="shared" si="74"/>
        <v>2020</v>
      </c>
    </row>
    <row r="1217" spans="1:5" ht="12.75">
      <c r="A1217">
        <f t="shared" si="72"/>
        <v>0</v>
      </c>
      <c r="B1217" t="s">
        <v>2143</v>
      </c>
      <c r="C1217">
        <f ca="1" t="shared" si="75"/>
        <v>0</v>
      </c>
      <c r="D1217">
        <f t="shared" si="73"/>
        <v>0</v>
      </c>
      <c r="E1217">
        <f t="shared" si="74"/>
        <v>2020</v>
      </c>
    </row>
    <row r="1218" spans="1:5" ht="12.75">
      <c r="A1218">
        <f t="shared" si="72"/>
        <v>0</v>
      </c>
      <c r="B1218" t="s">
        <v>2145</v>
      </c>
      <c r="C1218">
        <f ca="1" t="shared" si="75"/>
        <v>0</v>
      </c>
      <c r="D1218">
        <f t="shared" si="73"/>
        <v>0</v>
      </c>
      <c r="E1218">
        <f t="shared" si="74"/>
        <v>2020</v>
      </c>
    </row>
    <row r="1219" spans="1:5" ht="12.75">
      <c r="A1219">
        <f t="shared" si="72"/>
        <v>0</v>
      </c>
      <c r="B1219" t="s">
        <v>2147</v>
      </c>
      <c r="C1219">
        <f ca="1" t="shared" si="75"/>
        <v>0</v>
      </c>
      <c r="D1219">
        <f t="shared" si="73"/>
        <v>0</v>
      </c>
      <c r="E1219">
        <f t="shared" si="74"/>
        <v>2020</v>
      </c>
    </row>
    <row r="1220" spans="1:5" ht="12.75">
      <c r="A1220">
        <f t="shared" si="72"/>
        <v>0</v>
      </c>
      <c r="B1220" t="s">
        <v>2148</v>
      </c>
      <c r="C1220">
        <f ca="1" t="shared" si="75"/>
        <v>0</v>
      </c>
      <c r="D1220">
        <f t="shared" si="73"/>
        <v>0</v>
      </c>
      <c r="E1220">
        <f t="shared" si="74"/>
        <v>2020</v>
      </c>
    </row>
    <row r="1221" spans="1:5" ht="12.75">
      <c r="A1221">
        <f t="shared" si="72"/>
        <v>0</v>
      </c>
      <c r="B1221" t="s">
        <v>2149</v>
      </c>
      <c r="C1221">
        <f ca="1" t="shared" si="75"/>
        <v>0</v>
      </c>
      <c r="D1221">
        <f t="shared" si="73"/>
        <v>0</v>
      </c>
      <c r="E1221">
        <f t="shared" si="74"/>
        <v>2020</v>
      </c>
    </row>
    <row r="1222" spans="1:5" ht="12.75">
      <c r="A1222">
        <f t="shared" si="72"/>
        <v>0</v>
      </c>
      <c r="B1222" t="s">
        <v>2151</v>
      </c>
      <c r="C1222">
        <f ca="1" t="shared" si="75"/>
        <v>0</v>
      </c>
      <c r="D1222">
        <f t="shared" si="73"/>
        <v>0</v>
      </c>
      <c r="E1222">
        <f t="shared" si="74"/>
        <v>2020</v>
      </c>
    </row>
    <row r="1223" spans="1:5" ht="12.75">
      <c r="A1223">
        <f t="shared" si="72"/>
        <v>0</v>
      </c>
      <c r="B1223" t="s">
        <v>2153</v>
      </c>
      <c r="C1223">
        <f ca="1" t="shared" si="75"/>
        <v>0</v>
      </c>
      <c r="D1223">
        <f t="shared" si="73"/>
        <v>0</v>
      </c>
      <c r="E1223">
        <f t="shared" si="74"/>
        <v>2020</v>
      </c>
    </row>
    <row r="1224" spans="1:5" ht="12.75">
      <c r="A1224">
        <f t="shared" si="72"/>
        <v>0</v>
      </c>
      <c r="B1224" t="s">
        <v>2154</v>
      </c>
      <c r="C1224">
        <f ca="1" t="shared" si="75"/>
        <v>0</v>
      </c>
      <c r="D1224">
        <f t="shared" si="73"/>
        <v>0</v>
      </c>
      <c r="E1224">
        <f t="shared" si="74"/>
        <v>2020</v>
      </c>
    </row>
    <row r="1225" spans="1:5" ht="12.75">
      <c r="A1225">
        <f t="shared" si="72"/>
        <v>0</v>
      </c>
      <c r="B1225" t="s">
        <v>2156</v>
      </c>
      <c r="C1225">
        <f ca="1" t="shared" si="75"/>
        <v>0</v>
      </c>
      <c r="D1225">
        <f t="shared" si="73"/>
        <v>0</v>
      </c>
      <c r="E1225">
        <f t="shared" si="74"/>
        <v>2020</v>
      </c>
    </row>
    <row r="1226" spans="1:5" ht="12.75">
      <c r="A1226">
        <f aca="true" t="shared" si="76" ref="A1226:A1289">clues</f>
        <v>0</v>
      </c>
      <c r="B1226" t="s">
        <v>2157</v>
      </c>
      <c r="C1226">
        <f ca="1" t="shared" si="75"/>
        <v>0</v>
      </c>
      <c r="D1226">
        <f aca="true" t="shared" si="77" ref="D1226:D1289">mes</f>
        <v>0</v>
      </c>
      <c r="E1226">
        <f aca="true" t="shared" si="78" ref="E1226:E1289">anno</f>
        <v>2020</v>
      </c>
    </row>
    <row r="1227" spans="1:5" ht="12.75">
      <c r="A1227">
        <f t="shared" si="76"/>
        <v>0</v>
      </c>
      <c r="B1227" t="s">
        <v>2158</v>
      </c>
      <c r="C1227">
        <f ca="1" t="shared" si="75"/>
        <v>0</v>
      </c>
      <c r="D1227">
        <f t="shared" si="77"/>
        <v>0</v>
      </c>
      <c r="E1227">
        <f t="shared" si="78"/>
        <v>2020</v>
      </c>
    </row>
    <row r="1228" spans="1:5" ht="12.75">
      <c r="A1228">
        <f t="shared" si="76"/>
        <v>0</v>
      </c>
      <c r="B1228" t="s">
        <v>2160</v>
      </c>
      <c r="C1228">
        <f ca="1" t="shared" si="75"/>
        <v>0</v>
      </c>
      <c r="D1228">
        <f t="shared" si="77"/>
        <v>0</v>
      </c>
      <c r="E1228">
        <f t="shared" si="78"/>
        <v>2020</v>
      </c>
    </row>
    <row r="1229" spans="1:5" ht="12.75">
      <c r="A1229">
        <f t="shared" si="76"/>
        <v>0</v>
      </c>
      <c r="B1229" t="s">
        <v>2162</v>
      </c>
      <c r="C1229">
        <f ca="1" t="shared" si="75"/>
        <v>0</v>
      </c>
      <c r="D1229">
        <f t="shared" si="77"/>
        <v>0</v>
      </c>
      <c r="E1229">
        <f t="shared" si="78"/>
        <v>2020</v>
      </c>
    </row>
    <row r="1230" spans="1:5" ht="12.75">
      <c r="A1230">
        <f t="shared" si="76"/>
        <v>0</v>
      </c>
      <c r="B1230" t="s">
        <v>2163</v>
      </c>
      <c r="C1230">
        <f ca="1" t="shared" si="79" ref="C1230:C1293">INDIRECT(B1230)</f>
        <v>0</v>
      </c>
      <c r="D1230">
        <f t="shared" si="77"/>
        <v>0</v>
      </c>
      <c r="E1230">
        <f t="shared" si="78"/>
        <v>2020</v>
      </c>
    </row>
    <row r="1231" spans="1:5" ht="12.75">
      <c r="A1231">
        <f t="shared" si="76"/>
        <v>0</v>
      </c>
      <c r="B1231" t="s">
        <v>2164</v>
      </c>
      <c r="C1231">
        <f ca="1" t="shared" si="79"/>
        <v>0</v>
      </c>
      <c r="D1231">
        <f t="shared" si="77"/>
        <v>0</v>
      </c>
      <c r="E1231">
        <f t="shared" si="78"/>
        <v>2020</v>
      </c>
    </row>
    <row r="1232" spans="1:5" ht="12.75">
      <c r="A1232">
        <f t="shared" si="76"/>
        <v>0</v>
      </c>
      <c r="B1232" t="s">
        <v>2166</v>
      </c>
      <c r="C1232">
        <f ca="1" t="shared" si="79"/>
        <v>0</v>
      </c>
      <c r="D1232">
        <f t="shared" si="77"/>
        <v>0</v>
      </c>
      <c r="E1232">
        <f t="shared" si="78"/>
        <v>2020</v>
      </c>
    </row>
    <row r="1233" spans="1:5" ht="12.75">
      <c r="A1233">
        <f t="shared" si="76"/>
        <v>0</v>
      </c>
      <c r="B1233" t="s">
        <v>2168</v>
      </c>
      <c r="C1233">
        <f ca="1" t="shared" si="79"/>
        <v>0</v>
      </c>
      <c r="D1233">
        <f t="shared" si="77"/>
        <v>0</v>
      </c>
      <c r="E1233">
        <f t="shared" si="78"/>
        <v>2020</v>
      </c>
    </row>
    <row r="1234" spans="1:5" ht="12.75">
      <c r="A1234">
        <f t="shared" si="76"/>
        <v>0</v>
      </c>
      <c r="B1234" t="s">
        <v>2170</v>
      </c>
      <c r="C1234">
        <f ca="1" t="shared" si="79"/>
        <v>0</v>
      </c>
      <c r="D1234">
        <f t="shared" si="77"/>
        <v>0</v>
      </c>
      <c r="E1234">
        <f t="shared" si="78"/>
        <v>2020</v>
      </c>
    </row>
    <row r="1235" spans="1:5" ht="12.75">
      <c r="A1235">
        <f t="shared" si="76"/>
        <v>0</v>
      </c>
      <c r="B1235" t="s">
        <v>2172</v>
      </c>
      <c r="C1235">
        <f ca="1" t="shared" si="79"/>
        <v>0</v>
      </c>
      <c r="D1235">
        <f t="shared" si="77"/>
        <v>0</v>
      </c>
      <c r="E1235">
        <f t="shared" si="78"/>
        <v>2020</v>
      </c>
    </row>
    <row r="1236" spans="1:5" ht="12.75">
      <c r="A1236">
        <f t="shared" si="76"/>
        <v>0</v>
      </c>
      <c r="B1236" t="s">
        <v>2175</v>
      </c>
      <c r="C1236">
        <f ca="1" t="shared" si="79"/>
        <v>0</v>
      </c>
      <c r="D1236">
        <f t="shared" si="77"/>
        <v>0</v>
      </c>
      <c r="E1236">
        <f t="shared" si="78"/>
        <v>2020</v>
      </c>
    </row>
    <row r="1237" spans="1:5" ht="12.75">
      <c r="A1237">
        <f t="shared" si="76"/>
        <v>0</v>
      </c>
      <c r="B1237" t="s">
        <v>2176</v>
      </c>
      <c r="C1237">
        <f ca="1" t="shared" si="79"/>
        <v>0</v>
      </c>
      <c r="D1237">
        <f t="shared" si="77"/>
        <v>0</v>
      </c>
      <c r="E1237">
        <f t="shared" si="78"/>
        <v>2020</v>
      </c>
    </row>
    <row r="1238" spans="1:5" ht="12.75">
      <c r="A1238">
        <f t="shared" si="76"/>
        <v>0</v>
      </c>
      <c r="B1238" t="s">
        <v>2178</v>
      </c>
      <c r="C1238">
        <f ca="1" t="shared" si="79"/>
        <v>0</v>
      </c>
      <c r="D1238">
        <f t="shared" si="77"/>
        <v>0</v>
      </c>
      <c r="E1238">
        <f t="shared" si="78"/>
        <v>2020</v>
      </c>
    </row>
    <row r="1239" spans="1:5" ht="12.75">
      <c r="A1239">
        <f t="shared" si="76"/>
        <v>0</v>
      </c>
      <c r="B1239" t="s">
        <v>2180</v>
      </c>
      <c r="C1239">
        <f ca="1" t="shared" si="79"/>
        <v>0</v>
      </c>
      <c r="D1239">
        <f t="shared" si="77"/>
        <v>0</v>
      </c>
      <c r="E1239">
        <f t="shared" si="78"/>
        <v>2020</v>
      </c>
    </row>
    <row r="1240" spans="1:5" ht="12.75">
      <c r="A1240">
        <f t="shared" si="76"/>
        <v>0</v>
      </c>
      <c r="B1240" t="s">
        <v>2182</v>
      </c>
      <c r="C1240">
        <f ca="1" t="shared" si="79"/>
        <v>0</v>
      </c>
      <c r="D1240">
        <f t="shared" si="77"/>
        <v>0</v>
      </c>
      <c r="E1240">
        <f t="shared" si="78"/>
        <v>2020</v>
      </c>
    </row>
    <row r="1241" spans="1:5" ht="12.75">
      <c r="A1241">
        <f t="shared" si="76"/>
        <v>0</v>
      </c>
      <c r="B1241" t="s">
        <v>2184</v>
      </c>
      <c r="C1241">
        <f ca="1" t="shared" si="79"/>
        <v>0</v>
      </c>
      <c r="D1241">
        <f t="shared" si="77"/>
        <v>0</v>
      </c>
      <c r="E1241">
        <f t="shared" si="78"/>
        <v>2020</v>
      </c>
    </row>
    <row r="1242" spans="1:5" ht="12.75">
      <c r="A1242">
        <f t="shared" si="76"/>
        <v>0</v>
      </c>
      <c r="B1242" t="s">
        <v>2187</v>
      </c>
      <c r="C1242">
        <f ca="1" t="shared" si="79"/>
        <v>0</v>
      </c>
      <c r="D1242">
        <f t="shared" si="77"/>
        <v>0</v>
      </c>
      <c r="E1242">
        <f t="shared" si="78"/>
        <v>2020</v>
      </c>
    </row>
    <row r="1243" spans="1:5" ht="12.75">
      <c r="A1243">
        <f t="shared" si="76"/>
        <v>0</v>
      </c>
      <c r="B1243" t="s">
        <v>2189</v>
      </c>
      <c r="C1243">
        <f ca="1" t="shared" si="79"/>
        <v>0</v>
      </c>
      <c r="D1243">
        <f t="shared" si="77"/>
        <v>0</v>
      </c>
      <c r="E1243">
        <f t="shared" si="78"/>
        <v>2020</v>
      </c>
    </row>
    <row r="1244" spans="1:5" ht="12.75">
      <c r="A1244">
        <f t="shared" si="76"/>
        <v>0</v>
      </c>
      <c r="B1244" t="s">
        <v>2191</v>
      </c>
      <c r="C1244">
        <f ca="1" t="shared" si="79"/>
        <v>0</v>
      </c>
      <c r="D1244">
        <f t="shared" si="77"/>
        <v>0</v>
      </c>
      <c r="E1244">
        <f t="shared" si="78"/>
        <v>2020</v>
      </c>
    </row>
    <row r="1245" spans="1:5" ht="12.75">
      <c r="A1245">
        <f t="shared" si="76"/>
        <v>0</v>
      </c>
      <c r="B1245" t="s">
        <v>2193</v>
      </c>
      <c r="C1245">
        <f ca="1" t="shared" si="79"/>
        <v>0</v>
      </c>
      <c r="D1245">
        <f t="shared" si="77"/>
        <v>0</v>
      </c>
      <c r="E1245">
        <f t="shared" si="78"/>
        <v>2020</v>
      </c>
    </row>
    <row r="1246" spans="1:5" ht="12.75">
      <c r="A1246">
        <f t="shared" si="76"/>
        <v>0</v>
      </c>
      <c r="B1246" t="s">
        <v>2195</v>
      </c>
      <c r="C1246">
        <f ca="1" t="shared" si="79"/>
        <v>0</v>
      </c>
      <c r="D1246">
        <f t="shared" si="77"/>
        <v>0</v>
      </c>
      <c r="E1246">
        <f t="shared" si="78"/>
        <v>2020</v>
      </c>
    </row>
    <row r="1247" spans="1:5" ht="12.75">
      <c r="A1247">
        <f t="shared" si="76"/>
        <v>0</v>
      </c>
      <c r="B1247" t="s">
        <v>2196</v>
      </c>
      <c r="C1247">
        <f ca="1" t="shared" si="79"/>
        <v>0</v>
      </c>
      <c r="D1247">
        <f t="shared" si="77"/>
        <v>0</v>
      </c>
      <c r="E1247">
        <f t="shared" si="78"/>
        <v>2020</v>
      </c>
    </row>
    <row r="1248" spans="1:5" ht="12.75">
      <c r="A1248">
        <f t="shared" si="76"/>
        <v>0</v>
      </c>
      <c r="B1248" t="s">
        <v>2199</v>
      </c>
      <c r="C1248">
        <f ca="1" t="shared" si="79"/>
        <v>0</v>
      </c>
      <c r="D1248">
        <f t="shared" si="77"/>
        <v>0</v>
      </c>
      <c r="E1248">
        <f t="shared" si="78"/>
        <v>2020</v>
      </c>
    </row>
    <row r="1249" spans="1:5" ht="12.75">
      <c r="A1249">
        <f t="shared" si="76"/>
        <v>0</v>
      </c>
      <c r="B1249" t="s">
        <v>2200</v>
      </c>
      <c r="C1249">
        <f ca="1" t="shared" si="79"/>
        <v>0</v>
      </c>
      <c r="D1249">
        <f t="shared" si="77"/>
        <v>0</v>
      </c>
      <c r="E1249">
        <f t="shared" si="78"/>
        <v>2020</v>
      </c>
    </row>
    <row r="1250" spans="1:5" ht="12.75">
      <c r="A1250">
        <f t="shared" si="76"/>
        <v>0</v>
      </c>
      <c r="B1250" t="s">
        <v>2201</v>
      </c>
      <c r="C1250">
        <f ca="1" t="shared" si="79"/>
        <v>0</v>
      </c>
      <c r="D1250">
        <f t="shared" si="77"/>
        <v>0</v>
      </c>
      <c r="E1250">
        <f t="shared" si="78"/>
        <v>2020</v>
      </c>
    </row>
    <row r="1251" spans="1:5" ht="12.75">
      <c r="A1251">
        <f t="shared" si="76"/>
        <v>0</v>
      </c>
      <c r="B1251" t="s">
        <v>2202</v>
      </c>
      <c r="C1251">
        <f ca="1" t="shared" si="79"/>
        <v>0</v>
      </c>
      <c r="D1251">
        <f t="shared" si="77"/>
        <v>0</v>
      </c>
      <c r="E1251">
        <f t="shared" si="78"/>
        <v>2020</v>
      </c>
    </row>
    <row r="1252" spans="1:5" ht="12.75">
      <c r="A1252">
        <f t="shared" si="76"/>
        <v>0</v>
      </c>
      <c r="B1252" t="s">
        <v>2204</v>
      </c>
      <c r="C1252">
        <f ca="1" t="shared" si="79"/>
        <v>0</v>
      </c>
      <c r="D1252">
        <f t="shared" si="77"/>
        <v>0</v>
      </c>
      <c r="E1252">
        <f t="shared" si="78"/>
        <v>2020</v>
      </c>
    </row>
    <row r="1253" spans="1:5" ht="12.75">
      <c r="A1253">
        <f t="shared" si="76"/>
        <v>0</v>
      </c>
      <c r="B1253" t="s">
        <v>2205</v>
      </c>
      <c r="C1253">
        <f ca="1" t="shared" si="79"/>
        <v>0</v>
      </c>
      <c r="D1253">
        <f t="shared" si="77"/>
        <v>0</v>
      </c>
      <c r="E1253">
        <f t="shared" si="78"/>
        <v>2020</v>
      </c>
    </row>
    <row r="1254" spans="1:5" ht="12.75">
      <c r="A1254">
        <f t="shared" si="76"/>
        <v>0</v>
      </c>
      <c r="B1254" t="s">
        <v>2207</v>
      </c>
      <c r="C1254">
        <f ca="1" t="shared" si="79"/>
        <v>0</v>
      </c>
      <c r="D1254">
        <f t="shared" si="77"/>
        <v>0</v>
      </c>
      <c r="E1254">
        <f t="shared" si="78"/>
        <v>2020</v>
      </c>
    </row>
    <row r="1255" spans="1:5" ht="12.75">
      <c r="A1255">
        <f t="shared" si="76"/>
        <v>0</v>
      </c>
      <c r="B1255" t="s">
        <v>2208</v>
      </c>
      <c r="C1255">
        <f ca="1" t="shared" si="79"/>
        <v>0</v>
      </c>
      <c r="D1255">
        <f t="shared" si="77"/>
        <v>0</v>
      </c>
      <c r="E1255">
        <f t="shared" si="78"/>
        <v>2020</v>
      </c>
    </row>
    <row r="1256" spans="1:5" ht="12.75">
      <c r="A1256">
        <f t="shared" si="76"/>
        <v>0</v>
      </c>
      <c r="B1256" t="s">
        <v>2210</v>
      </c>
      <c r="C1256">
        <f ca="1" t="shared" si="79"/>
        <v>0</v>
      </c>
      <c r="D1256">
        <f t="shared" si="77"/>
        <v>0</v>
      </c>
      <c r="E1256">
        <f t="shared" si="78"/>
        <v>2020</v>
      </c>
    </row>
    <row r="1257" spans="1:5" ht="12.75">
      <c r="A1257">
        <f t="shared" si="76"/>
        <v>0</v>
      </c>
      <c r="B1257" t="s">
        <v>2214</v>
      </c>
      <c r="C1257">
        <f ca="1" t="shared" si="79"/>
        <v>0</v>
      </c>
      <c r="D1257">
        <f t="shared" si="77"/>
        <v>0</v>
      </c>
      <c r="E1257">
        <f t="shared" si="78"/>
        <v>2020</v>
      </c>
    </row>
    <row r="1258" spans="1:5" ht="12.75">
      <c r="A1258">
        <f t="shared" si="76"/>
        <v>0</v>
      </c>
      <c r="B1258" t="s">
        <v>2216</v>
      </c>
      <c r="C1258">
        <f ca="1" t="shared" si="79"/>
        <v>0</v>
      </c>
      <c r="D1258">
        <f t="shared" si="77"/>
        <v>0</v>
      </c>
      <c r="E1258">
        <f t="shared" si="78"/>
        <v>2020</v>
      </c>
    </row>
    <row r="1259" spans="1:5" ht="12.75">
      <c r="A1259">
        <f t="shared" si="76"/>
        <v>0</v>
      </c>
      <c r="B1259" t="s">
        <v>2218</v>
      </c>
      <c r="C1259">
        <f ca="1" t="shared" si="79"/>
        <v>0</v>
      </c>
      <c r="D1259">
        <f t="shared" si="77"/>
        <v>0</v>
      </c>
      <c r="E1259">
        <f t="shared" si="78"/>
        <v>2020</v>
      </c>
    </row>
    <row r="1260" spans="1:5" ht="12.75">
      <c r="A1260">
        <f t="shared" si="76"/>
        <v>0</v>
      </c>
      <c r="B1260" t="s">
        <v>2219</v>
      </c>
      <c r="C1260">
        <f ca="1" t="shared" si="79"/>
        <v>0</v>
      </c>
      <c r="D1260">
        <f t="shared" si="77"/>
        <v>0</v>
      </c>
      <c r="E1260">
        <f t="shared" si="78"/>
        <v>2020</v>
      </c>
    </row>
    <row r="1261" spans="1:5" ht="12.75">
      <c r="A1261">
        <f t="shared" si="76"/>
        <v>0</v>
      </c>
      <c r="B1261" t="s">
        <v>2220</v>
      </c>
      <c r="C1261">
        <f ca="1" t="shared" si="79"/>
        <v>0</v>
      </c>
      <c r="D1261">
        <f t="shared" si="77"/>
        <v>0</v>
      </c>
      <c r="E1261">
        <f t="shared" si="78"/>
        <v>2020</v>
      </c>
    </row>
    <row r="1262" spans="1:5" ht="12.75">
      <c r="A1262">
        <f t="shared" si="76"/>
        <v>0</v>
      </c>
      <c r="B1262" t="s">
        <v>2223</v>
      </c>
      <c r="C1262">
        <f ca="1" t="shared" si="79"/>
        <v>0</v>
      </c>
      <c r="D1262">
        <f t="shared" si="77"/>
        <v>0</v>
      </c>
      <c r="E1262">
        <f t="shared" si="78"/>
        <v>2020</v>
      </c>
    </row>
    <row r="1263" spans="1:5" ht="12.75">
      <c r="A1263">
        <f t="shared" si="76"/>
        <v>0</v>
      </c>
      <c r="B1263" t="s">
        <v>2225</v>
      </c>
      <c r="C1263">
        <f ca="1" t="shared" si="79"/>
        <v>0</v>
      </c>
      <c r="D1263">
        <f t="shared" si="77"/>
        <v>0</v>
      </c>
      <c r="E1263">
        <f t="shared" si="78"/>
        <v>2020</v>
      </c>
    </row>
    <row r="1264" spans="1:5" ht="12.75">
      <c r="A1264">
        <f t="shared" si="76"/>
        <v>0</v>
      </c>
      <c r="B1264" t="s">
        <v>2227</v>
      </c>
      <c r="C1264">
        <f ca="1" t="shared" si="79"/>
        <v>0</v>
      </c>
      <c r="D1264">
        <f t="shared" si="77"/>
        <v>0</v>
      </c>
      <c r="E1264">
        <f t="shared" si="78"/>
        <v>2020</v>
      </c>
    </row>
    <row r="1265" spans="1:5" ht="12.75">
      <c r="A1265">
        <f t="shared" si="76"/>
        <v>0</v>
      </c>
      <c r="B1265" t="s">
        <v>2229</v>
      </c>
      <c r="C1265">
        <f ca="1" t="shared" si="79"/>
        <v>0</v>
      </c>
      <c r="D1265">
        <f t="shared" si="77"/>
        <v>0</v>
      </c>
      <c r="E1265">
        <f t="shared" si="78"/>
        <v>2020</v>
      </c>
    </row>
    <row r="1266" spans="1:5" ht="12.75">
      <c r="A1266">
        <f t="shared" si="76"/>
        <v>0</v>
      </c>
      <c r="B1266" t="s">
        <v>2232</v>
      </c>
      <c r="C1266">
        <f ca="1" t="shared" si="79"/>
        <v>0</v>
      </c>
      <c r="D1266">
        <f t="shared" si="77"/>
        <v>0</v>
      </c>
      <c r="E1266">
        <f t="shared" si="78"/>
        <v>2020</v>
      </c>
    </row>
    <row r="1267" spans="1:5" ht="12.75">
      <c r="A1267">
        <f t="shared" si="76"/>
        <v>0</v>
      </c>
      <c r="B1267" t="s">
        <v>2234</v>
      </c>
      <c r="C1267">
        <f ca="1" t="shared" si="79"/>
        <v>0</v>
      </c>
      <c r="D1267">
        <f t="shared" si="77"/>
        <v>0</v>
      </c>
      <c r="E1267">
        <f t="shared" si="78"/>
        <v>2020</v>
      </c>
    </row>
    <row r="1268" spans="1:5" ht="12.75">
      <c r="A1268">
        <f t="shared" si="76"/>
        <v>0</v>
      </c>
      <c r="B1268" t="s">
        <v>2236</v>
      </c>
      <c r="C1268">
        <f ca="1" t="shared" si="79"/>
        <v>0</v>
      </c>
      <c r="D1268">
        <f t="shared" si="77"/>
        <v>0</v>
      </c>
      <c r="E1268">
        <f t="shared" si="78"/>
        <v>2020</v>
      </c>
    </row>
    <row r="1269" spans="1:5" ht="12.75">
      <c r="A1269">
        <f t="shared" si="76"/>
        <v>0</v>
      </c>
      <c r="B1269" t="s">
        <v>2238</v>
      </c>
      <c r="C1269">
        <f ca="1" t="shared" si="79"/>
        <v>0</v>
      </c>
      <c r="D1269">
        <f t="shared" si="77"/>
        <v>0</v>
      </c>
      <c r="E1269">
        <f t="shared" si="78"/>
        <v>2020</v>
      </c>
    </row>
    <row r="1270" spans="1:5" ht="12.75">
      <c r="A1270">
        <f t="shared" si="76"/>
        <v>0</v>
      </c>
      <c r="B1270" t="s">
        <v>2240</v>
      </c>
      <c r="C1270">
        <f ca="1" t="shared" si="79"/>
        <v>0</v>
      </c>
      <c r="D1270">
        <f t="shared" si="77"/>
        <v>0</v>
      </c>
      <c r="E1270">
        <f t="shared" si="78"/>
        <v>2020</v>
      </c>
    </row>
    <row r="1271" spans="1:5" ht="12.75">
      <c r="A1271">
        <f t="shared" si="76"/>
        <v>0</v>
      </c>
      <c r="B1271" t="s">
        <v>2243</v>
      </c>
      <c r="C1271">
        <f ca="1" t="shared" si="79"/>
        <v>0</v>
      </c>
      <c r="D1271">
        <f t="shared" si="77"/>
        <v>0</v>
      </c>
      <c r="E1271">
        <f t="shared" si="78"/>
        <v>2020</v>
      </c>
    </row>
    <row r="1272" spans="1:5" ht="12.75">
      <c r="A1272">
        <f t="shared" si="76"/>
        <v>0</v>
      </c>
      <c r="B1272" t="s">
        <v>2245</v>
      </c>
      <c r="C1272">
        <f ca="1" t="shared" si="79"/>
        <v>0</v>
      </c>
      <c r="D1272">
        <f t="shared" si="77"/>
        <v>0</v>
      </c>
      <c r="E1272">
        <f t="shared" si="78"/>
        <v>2020</v>
      </c>
    </row>
    <row r="1273" spans="1:5" ht="12.75">
      <c r="A1273">
        <f t="shared" si="76"/>
        <v>0</v>
      </c>
      <c r="B1273" t="s">
        <v>2247</v>
      </c>
      <c r="C1273">
        <f ca="1" t="shared" si="79"/>
        <v>0</v>
      </c>
      <c r="D1273">
        <f t="shared" si="77"/>
        <v>0</v>
      </c>
      <c r="E1273">
        <f t="shared" si="78"/>
        <v>2020</v>
      </c>
    </row>
    <row r="1274" spans="1:5" ht="12.75">
      <c r="A1274">
        <f t="shared" si="76"/>
        <v>0</v>
      </c>
      <c r="B1274" t="s">
        <v>2249</v>
      </c>
      <c r="C1274">
        <f ca="1" t="shared" si="79"/>
        <v>0</v>
      </c>
      <c r="D1274">
        <f t="shared" si="77"/>
        <v>0</v>
      </c>
      <c r="E1274">
        <f t="shared" si="78"/>
        <v>2020</v>
      </c>
    </row>
    <row r="1275" spans="1:5" ht="12.75">
      <c r="A1275">
        <f t="shared" si="76"/>
        <v>0</v>
      </c>
      <c r="B1275" t="s">
        <v>2251</v>
      </c>
      <c r="C1275">
        <f ca="1" t="shared" si="79"/>
        <v>0</v>
      </c>
      <c r="D1275">
        <f t="shared" si="77"/>
        <v>0</v>
      </c>
      <c r="E1275">
        <f t="shared" si="78"/>
        <v>2020</v>
      </c>
    </row>
    <row r="1276" spans="1:5" ht="12.75">
      <c r="A1276">
        <f t="shared" si="76"/>
        <v>0</v>
      </c>
      <c r="B1276" t="s">
        <v>2255</v>
      </c>
      <c r="C1276">
        <f ca="1" t="shared" si="79"/>
        <v>0</v>
      </c>
      <c r="D1276">
        <f t="shared" si="77"/>
        <v>0</v>
      </c>
      <c r="E1276">
        <f t="shared" si="78"/>
        <v>2020</v>
      </c>
    </row>
    <row r="1277" spans="1:5" ht="12.75">
      <c r="A1277">
        <f t="shared" si="76"/>
        <v>0</v>
      </c>
      <c r="B1277" t="s">
        <v>2257</v>
      </c>
      <c r="C1277">
        <f ca="1" t="shared" si="79"/>
        <v>0</v>
      </c>
      <c r="D1277">
        <f t="shared" si="77"/>
        <v>0</v>
      </c>
      <c r="E1277">
        <f t="shared" si="78"/>
        <v>2020</v>
      </c>
    </row>
    <row r="1278" spans="1:5" ht="12.75">
      <c r="A1278">
        <f t="shared" si="76"/>
        <v>0</v>
      </c>
      <c r="B1278" t="s">
        <v>2259</v>
      </c>
      <c r="C1278">
        <f ca="1" t="shared" si="79"/>
        <v>0</v>
      </c>
      <c r="D1278">
        <f t="shared" si="77"/>
        <v>0</v>
      </c>
      <c r="E1278">
        <f t="shared" si="78"/>
        <v>2020</v>
      </c>
    </row>
    <row r="1279" spans="1:5" ht="12.75">
      <c r="A1279">
        <f t="shared" si="76"/>
        <v>0</v>
      </c>
      <c r="B1279" t="s">
        <v>2260</v>
      </c>
      <c r="C1279">
        <f ca="1" t="shared" si="79"/>
        <v>0</v>
      </c>
      <c r="D1279">
        <f t="shared" si="77"/>
        <v>0</v>
      </c>
      <c r="E1279">
        <f t="shared" si="78"/>
        <v>2020</v>
      </c>
    </row>
    <row r="1280" spans="1:5" ht="12.75">
      <c r="A1280">
        <f t="shared" si="76"/>
        <v>0</v>
      </c>
      <c r="B1280" t="s">
        <v>2262</v>
      </c>
      <c r="C1280">
        <f ca="1" t="shared" si="79"/>
        <v>0</v>
      </c>
      <c r="D1280">
        <f t="shared" si="77"/>
        <v>0</v>
      </c>
      <c r="E1280">
        <f t="shared" si="78"/>
        <v>2020</v>
      </c>
    </row>
    <row r="1281" spans="1:5" ht="12.75">
      <c r="A1281">
        <f t="shared" si="76"/>
        <v>0</v>
      </c>
      <c r="B1281" t="s">
        <v>2263</v>
      </c>
      <c r="C1281">
        <f ca="1" t="shared" si="79"/>
        <v>0</v>
      </c>
      <c r="D1281">
        <f t="shared" si="77"/>
        <v>0</v>
      </c>
      <c r="E1281">
        <f t="shared" si="78"/>
        <v>2020</v>
      </c>
    </row>
    <row r="1282" spans="1:5" ht="12.75">
      <c r="A1282">
        <f t="shared" si="76"/>
        <v>0</v>
      </c>
      <c r="B1282" t="s">
        <v>2264</v>
      </c>
      <c r="C1282">
        <f ca="1" t="shared" si="79"/>
        <v>0</v>
      </c>
      <c r="D1282">
        <f t="shared" si="77"/>
        <v>0</v>
      </c>
      <c r="E1282">
        <f t="shared" si="78"/>
        <v>2020</v>
      </c>
    </row>
    <row r="1283" spans="1:5" ht="12.75">
      <c r="A1283">
        <f t="shared" si="76"/>
        <v>0</v>
      </c>
      <c r="B1283" t="s">
        <v>2266</v>
      </c>
      <c r="C1283">
        <f ca="1" t="shared" si="79"/>
        <v>0</v>
      </c>
      <c r="D1283">
        <f t="shared" si="77"/>
        <v>0</v>
      </c>
      <c r="E1283">
        <f t="shared" si="78"/>
        <v>2020</v>
      </c>
    </row>
    <row r="1284" spans="1:5" ht="12.75">
      <c r="A1284">
        <f t="shared" si="76"/>
        <v>0</v>
      </c>
      <c r="B1284" t="s">
        <v>2267</v>
      </c>
      <c r="C1284">
        <f ca="1" t="shared" si="79"/>
        <v>0</v>
      </c>
      <c r="D1284">
        <f t="shared" si="77"/>
        <v>0</v>
      </c>
      <c r="E1284">
        <f t="shared" si="78"/>
        <v>2020</v>
      </c>
    </row>
    <row r="1285" spans="1:5" ht="12.75">
      <c r="A1285">
        <f t="shared" si="76"/>
        <v>0</v>
      </c>
      <c r="B1285" t="s">
        <v>2268</v>
      </c>
      <c r="C1285">
        <f ca="1" t="shared" si="79"/>
        <v>0</v>
      </c>
      <c r="D1285">
        <f t="shared" si="77"/>
        <v>0</v>
      </c>
      <c r="E1285">
        <f t="shared" si="78"/>
        <v>2020</v>
      </c>
    </row>
    <row r="1286" spans="1:5" ht="12.75">
      <c r="A1286">
        <f t="shared" si="76"/>
        <v>0</v>
      </c>
      <c r="B1286" t="s">
        <v>2269</v>
      </c>
      <c r="C1286">
        <f ca="1" t="shared" si="79"/>
        <v>0</v>
      </c>
      <c r="D1286">
        <f t="shared" si="77"/>
        <v>0</v>
      </c>
      <c r="E1286">
        <f t="shared" si="78"/>
        <v>2020</v>
      </c>
    </row>
    <row r="1287" spans="1:5" ht="12.75">
      <c r="A1287">
        <f t="shared" si="76"/>
        <v>0</v>
      </c>
      <c r="B1287" t="s">
        <v>2273</v>
      </c>
      <c r="C1287">
        <f ca="1" t="shared" si="79"/>
        <v>0</v>
      </c>
      <c r="D1287">
        <f t="shared" si="77"/>
        <v>0</v>
      </c>
      <c r="E1287">
        <f t="shared" si="78"/>
        <v>2020</v>
      </c>
    </row>
    <row r="1288" spans="1:5" ht="12.75">
      <c r="A1288">
        <f t="shared" si="76"/>
        <v>0</v>
      </c>
      <c r="B1288" t="s">
        <v>2275</v>
      </c>
      <c r="C1288">
        <f ca="1" t="shared" si="79"/>
        <v>0</v>
      </c>
      <c r="D1288">
        <f t="shared" si="77"/>
        <v>0</v>
      </c>
      <c r="E1288">
        <f t="shared" si="78"/>
        <v>2020</v>
      </c>
    </row>
    <row r="1289" spans="1:5" ht="12.75">
      <c r="A1289">
        <f t="shared" si="76"/>
        <v>0</v>
      </c>
      <c r="B1289" t="s">
        <v>2277</v>
      </c>
      <c r="C1289">
        <f ca="1" t="shared" si="79"/>
        <v>0</v>
      </c>
      <c r="D1289">
        <f t="shared" si="77"/>
        <v>0</v>
      </c>
      <c r="E1289">
        <f t="shared" si="78"/>
        <v>2020</v>
      </c>
    </row>
    <row r="1290" spans="1:5" ht="12.75">
      <c r="A1290">
        <f aca="true" t="shared" si="80" ref="A1290:A1353">clues</f>
        <v>0</v>
      </c>
      <c r="B1290" t="s">
        <v>2278</v>
      </c>
      <c r="C1290">
        <f ca="1" t="shared" si="79"/>
        <v>0</v>
      </c>
      <c r="D1290">
        <f aca="true" t="shared" si="81" ref="D1290:D1353">mes</f>
        <v>0</v>
      </c>
      <c r="E1290">
        <f aca="true" t="shared" si="82" ref="E1290:E1353">anno</f>
        <v>2020</v>
      </c>
    </row>
    <row r="1291" spans="1:5" ht="12.75">
      <c r="A1291">
        <f t="shared" si="80"/>
        <v>0</v>
      </c>
      <c r="B1291" t="s">
        <v>2280</v>
      </c>
      <c r="C1291">
        <f ca="1" t="shared" si="79"/>
        <v>0</v>
      </c>
      <c r="D1291">
        <f t="shared" si="81"/>
        <v>0</v>
      </c>
      <c r="E1291">
        <f t="shared" si="82"/>
        <v>2020</v>
      </c>
    </row>
    <row r="1292" spans="1:5" ht="12.75">
      <c r="A1292">
        <f t="shared" si="80"/>
        <v>0</v>
      </c>
      <c r="B1292" t="s">
        <v>2281</v>
      </c>
      <c r="C1292">
        <f ca="1" t="shared" si="79"/>
        <v>0</v>
      </c>
      <c r="D1292">
        <f t="shared" si="81"/>
        <v>0</v>
      </c>
      <c r="E1292">
        <f t="shared" si="82"/>
        <v>2020</v>
      </c>
    </row>
    <row r="1293" spans="1:5" ht="12.75">
      <c r="A1293">
        <f t="shared" si="80"/>
        <v>0</v>
      </c>
      <c r="B1293" t="s">
        <v>2283</v>
      </c>
      <c r="C1293">
        <f ca="1" t="shared" si="79"/>
        <v>0</v>
      </c>
      <c r="D1293">
        <f t="shared" si="81"/>
        <v>0</v>
      </c>
      <c r="E1293">
        <f t="shared" si="82"/>
        <v>2020</v>
      </c>
    </row>
    <row r="1294" spans="1:5" ht="12.75">
      <c r="A1294">
        <f t="shared" si="80"/>
        <v>0</v>
      </c>
      <c r="B1294" t="s">
        <v>2284</v>
      </c>
      <c r="C1294">
        <f ca="1" t="shared" si="83" ref="C1294:C1357">INDIRECT(B1294)</f>
        <v>0</v>
      </c>
      <c r="D1294">
        <f t="shared" si="81"/>
        <v>0</v>
      </c>
      <c r="E1294">
        <f t="shared" si="82"/>
        <v>2020</v>
      </c>
    </row>
    <row r="1295" spans="1:5" ht="12.75">
      <c r="A1295">
        <f t="shared" si="80"/>
        <v>0</v>
      </c>
      <c r="B1295" t="s">
        <v>2286</v>
      </c>
      <c r="C1295">
        <f ca="1" t="shared" si="83"/>
        <v>0</v>
      </c>
      <c r="D1295">
        <f t="shared" si="81"/>
        <v>0</v>
      </c>
      <c r="E1295">
        <f t="shared" si="82"/>
        <v>2020</v>
      </c>
    </row>
    <row r="1296" spans="1:5" ht="12.75">
      <c r="A1296">
        <f t="shared" si="80"/>
        <v>0</v>
      </c>
      <c r="B1296" t="s">
        <v>2287</v>
      </c>
      <c r="C1296">
        <f ca="1" t="shared" si="83"/>
        <v>0</v>
      </c>
      <c r="D1296">
        <f t="shared" si="81"/>
        <v>0</v>
      </c>
      <c r="E1296">
        <f t="shared" si="82"/>
        <v>2020</v>
      </c>
    </row>
    <row r="1297" spans="1:5" ht="12.75">
      <c r="A1297">
        <f t="shared" si="80"/>
        <v>0</v>
      </c>
      <c r="B1297" t="s">
        <v>2289</v>
      </c>
      <c r="C1297">
        <f ca="1" t="shared" si="83"/>
        <v>0</v>
      </c>
      <c r="D1297">
        <f t="shared" si="81"/>
        <v>0</v>
      </c>
      <c r="E1297">
        <f t="shared" si="82"/>
        <v>2020</v>
      </c>
    </row>
    <row r="1298" spans="1:5" ht="12.75">
      <c r="A1298">
        <f t="shared" si="80"/>
        <v>0</v>
      </c>
      <c r="B1298" t="s">
        <v>2291</v>
      </c>
      <c r="C1298">
        <f ca="1" t="shared" si="83"/>
        <v>0</v>
      </c>
      <c r="D1298">
        <f t="shared" si="81"/>
        <v>0</v>
      </c>
      <c r="E1298">
        <f t="shared" si="82"/>
        <v>2020</v>
      </c>
    </row>
    <row r="1299" spans="1:5" ht="12.75">
      <c r="A1299">
        <f t="shared" si="80"/>
        <v>0</v>
      </c>
      <c r="B1299" t="s">
        <v>2296</v>
      </c>
      <c r="C1299">
        <f ca="1" t="shared" si="83"/>
        <v>0</v>
      </c>
      <c r="D1299">
        <f t="shared" si="81"/>
        <v>0</v>
      </c>
      <c r="E1299">
        <f t="shared" si="82"/>
        <v>2020</v>
      </c>
    </row>
    <row r="1300" spans="1:5" ht="12.75">
      <c r="A1300">
        <f t="shared" si="80"/>
        <v>0</v>
      </c>
      <c r="B1300" t="s">
        <v>2298</v>
      </c>
      <c r="C1300">
        <f ca="1" t="shared" si="83"/>
        <v>0</v>
      </c>
      <c r="D1300">
        <f t="shared" si="81"/>
        <v>0</v>
      </c>
      <c r="E1300">
        <f t="shared" si="82"/>
        <v>2020</v>
      </c>
    </row>
    <row r="1301" spans="1:5" ht="12.75">
      <c r="A1301">
        <f t="shared" si="80"/>
        <v>0</v>
      </c>
      <c r="B1301" t="s">
        <v>2300</v>
      </c>
      <c r="C1301">
        <f ca="1" t="shared" si="83"/>
        <v>0</v>
      </c>
      <c r="D1301">
        <f t="shared" si="81"/>
        <v>0</v>
      </c>
      <c r="E1301">
        <f t="shared" si="82"/>
        <v>2020</v>
      </c>
    </row>
    <row r="1302" spans="1:5" ht="12.75">
      <c r="A1302">
        <f t="shared" si="80"/>
        <v>0</v>
      </c>
      <c r="B1302" t="s">
        <v>2302</v>
      </c>
      <c r="C1302">
        <f ca="1" t="shared" si="83"/>
        <v>0</v>
      </c>
      <c r="D1302">
        <f t="shared" si="81"/>
        <v>0</v>
      </c>
      <c r="E1302">
        <f t="shared" si="82"/>
        <v>2020</v>
      </c>
    </row>
    <row r="1303" spans="1:5" ht="12.75">
      <c r="A1303">
        <f t="shared" si="80"/>
        <v>0</v>
      </c>
      <c r="B1303" t="s">
        <v>2304</v>
      </c>
      <c r="C1303">
        <f ca="1" t="shared" si="83"/>
        <v>0</v>
      </c>
      <c r="D1303">
        <f t="shared" si="81"/>
        <v>0</v>
      </c>
      <c r="E1303">
        <f t="shared" si="82"/>
        <v>2020</v>
      </c>
    </row>
    <row r="1304" spans="1:5" ht="12.75">
      <c r="A1304">
        <f t="shared" si="80"/>
        <v>0</v>
      </c>
      <c r="B1304" t="s">
        <v>2306</v>
      </c>
      <c r="C1304">
        <f ca="1" t="shared" si="83"/>
        <v>0</v>
      </c>
      <c r="D1304">
        <f t="shared" si="81"/>
        <v>0</v>
      </c>
      <c r="E1304">
        <f t="shared" si="82"/>
        <v>2020</v>
      </c>
    </row>
    <row r="1305" spans="1:5" ht="12.75">
      <c r="A1305">
        <f t="shared" si="80"/>
        <v>0</v>
      </c>
      <c r="B1305" t="s">
        <v>2308</v>
      </c>
      <c r="C1305">
        <f ca="1" t="shared" si="83"/>
        <v>0</v>
      </c>
      <c r="D1305">
        <f t="shared" si="81"/>
        <v>0</v>
      </c>
      <c r="E1305">
        <f t="shared" si="82"/>
        <v>2020</v>
      </c>
    </row>
    <row r="1306" spans="1:5" ht="12.75">
      <c r="A1306">
        <f t="shared" si="80"/>
        <v>0</v>
      </c>
      <c r="B1306" t="s">
        <v>2310</v>
      </c>
      <c r="C1306">
        <f ca="1" t="shared" si="83"/>
        <v>0</v>
      </c>
      <c r="D1306">
        <f t="shared" si="81"/>
        <v>0</v>
      </c>
      <c r="E1306">
        <f t="shared" si="82"/>
        <v>2020</v>
      </c>
    </row>
    <row r="1307" spans="1:5" ht="12.75">
      <c r="A1307">
        <f t="shared" si="80"/>
        <v>0</v>
      </c>
      <c r="B1307" t="s">
        <v>2312</v>
      </c>
      <c r="C1307">
        <f ca="1" t="shared" si="83"/>
        <v>0</v>
      </c>
      <c r="D1307">
        <f t="shared" si="81"/>
        <v>0</v>
      </c>
      <c r="E1307">
        <f t="shared" si="82"/>
        <v>2020</v>
      </c>
    </row>
    <row r="1308" spans="1:5" ht="12.75">
      <c r="A1308">
        <f t="shared" si="80"/>
        <v>0</v>
      </c>
      <c r="B1308" t="s">
        <v>2315</v>
      </c>
      <c r="C1308">
        <f ca="1" t="shared" si="83"/>
        <v>0</v>
      </c>
      <c r="D1308">
        <f t="shared" si="81"/>
        <v>0</v>
      </c>
      <c r="E1308">
        <f t="shared" si="82"/>
        <v>2020</v>
      </c>
    </row>
    <row r="1309" spans="1:5" ht="12.75">
      <c r="A1309">
        <f t="shared" si="80"/>
        <v>0</v>
      </c>
      <c r="B1309" t="s">
        <v>2317</v>
      </c>
      <c r="C1309">
        <f ca="1" t="shared" si="83"/>
        <v>0</v>
      </c>
      <c r="D1309">
        <f t="shared" si="81"/>
        <v>0</v>
      </c>
      <c r="E1309">
        <f t="shared" si="82"/>
        <v>2020</v>
      </c>
    </row>
    <row r="1310" spans="1:5" ht="12.75">
      <c r="A1310">
        <f t="shared" si="80"/>
        <v>0</v>
      </c>
      <c r="B1310" t="s">
        <v>2319</v>
      </c>
      <c r="C1310">
        <f ca="1" t="shared" si="83"/>
        <v>0</v>
      </c>
      <c r="D1310">
        <f t="shared" si="81"/>
        <v>0</v>
      </c>
      <c r="E1310">
        <f t="shared" si="82"/>
        <v>2020</v>
      </c>
    </row>
    <row r="1311" spans="1:5" ht="12.75">
      <c r="A1311">
        <f t="shared" si="80"/>
        <v>0</v>
      </c>
      <c r="B1311" t="s">
        <v>2321</v>
      </c>
      <c r="C1311">
        <f ca="1" t="shared" si="83"/>
        <v>0</v>
      </c>
      <c r="D1311">
        <f t="shared" si="81"/>
        <v>0</v>
      </c>
      <c r="E1311">
        <f t="shared" si="82"/>
        <v>2020</v>
      </c>
    </row>
    <row r="1312" spans="1:5" ht="12.75">
      <c r="A1312">
        <f t="shared" si="80"/>
        <v>0</v>
      </c>
      <c r="B1312" t="s">
        <v>2323</v>
      </c>
      <c r="C1312">
        <f ca="1" t="shared" si="83"/>
        <v>0</v>
      </c>
      <c r="D1312">
        <f t="shared" si="81"/>
        <v>0</v>
      </c>
      <c r="E1312">
        <f t="shared" si="82"/>
        <v>2020</v>
      </c>
    </row>
    <row r="1313" spans="1:5" ht="12.75">
      <c r="A1313">
        <f t="shared" si="80"/>
        <v>0</v>
      </c>
      <c r="B1313" t="s">
        <v>2325</v>
      </c>
      <c r="C1313">
        <f ca="1" t="shared" si="83"/>
        <v>0</v>
      </c>
      <c r="D1313">
        <f t="shared" si="81"/>
        <v>0</v>
      </c>
      <c r="E1313">
        <f t="shared" si="82"/>
        <v>2020</v>
      </c>
    </row>
    <row r="1314" spans="1:5" ht="12.75">
      <c r="A1314">
        <f t="shared" si="80"/>
        <v>0</v>
      </c>
      <c r="B1314" t="s">
        <v>2327</v>
      </c>
      <c r="C1314">
        <f ca="1" t="shared" si="83"/>
        <v>0</v>
      </c>
      <c r="D1314">
        <f t="shared" si="81"/>
        <v>0</v>
      </c>
      <c r="E1314">
        <f t="shared" si="82"/>
        <v>2020</v>
      </c>
    </row>
    <row r="1315" spans="1:5" ht="12.75">
      <c r="A1315">
        <f t="shared" si="80"/>
        <v>0</v>
      </c>
      <c r="B1315" t="s">
        <v>2329</v>
      </c>
      <c r="C1315">
        <f ca="1" t="shared" si="83"/>
        <v>0</v>
      </c>
      <c r="D1315">
        <f t="shared" si="81"/>
        <v>0</v>
      </c>
      <c r="E1315">
        <f t="shared" si="82"/>
        <v>2020</v>
      </c>
    </row>
    <row r="1316" spans="1:5" ht="12.75">
      <c r="A1316">
        <f t="shared" si="80"/>
        <v>0</v>
      </c>
      <c r="B1316" t="s">
        <v>2331</v>
      </c>
      <c r="C1316">
        <f ca="1" t="shared" si="83"/>
        <v>0</v>
      </c>
      <c r="D1316">
        <f t="shared" si="81"/>
        <v>0</v>
      </c>
      <c r="E1316">
        <f t="shared" si="82"/>
        <v>2020</v>
      </c>
    </row>
    <row r="1317" spans="1:5" ht="12.75">
      <c r="A1317">
        <f t="shared" si="80"/>
        <v>0</v>
      </c>
      <c r="B1317" t="s">
        <v>2333</v>
      </c>
      <c r="C1317">
        <f ca="1" t="shared" si="83"/>
        <v>0</v>
      </c>
      <c r="D1317">
        <f t="shared" si="81"/>
        <v>0</v>
      </c>
      <c r="E1317">
        <f t="shared" si="82"/>
        <v>2020</v>
      </c>
    </row>
    <row r="1318" spans="1:5" ht="12.75">
      <c r="A1318">
        <f t="shared" si="80"/>
        <v>0</v>
      </c>
      <c r="B1318" t="s">
        <v>2335</v>
      </c>
      <c r="C1318">
        <f ca="1" t="shared" si="83"/>
        <v>0</v>
      </c>
      <c r="D1318">
        <f t="shared" si="81"/>
        <v>0</v>
      </c>
      <c r="E1318">
        <f t="shared" si="82"/>
        <v>2020</v>
      </c>
    </row>
    <row r="1319" spans="1:5" ht="12.75">
      <c r="A1319">
        <f t="shared" si="80"/>
        <v>0</v>
      </c>
      <c r="B1319" t="s">
        <v>2338</v>
      </c>
      <c r="C1319">
        <f ca="1" t="shared" si="83"/>
        <v>0</v>
      </c>
      <c r="D1319">
        <f t="shared" si="81"/>
        <v>0</v>
      </c>
      <c r="E1319">
        <f t="shared" si="82"/>
        <v>2020</v>
      </c>
    </row>
    <row r="1320" spans="1:5" ht="12.75">
      <c r="A1320">
        <f t="shared" si="80"/>
        <v>0</v>
      </c>
      <c r="B1320" t="s">
        <v>2340</v>
      </c>
      <c r="C1320">
        <f ca="1" t="shared" si="83"/>
        <v>0</v>
      </c>
      <c r="D1320">
        <f t="shared" si="81"/>
        <v>0</v>
      </c>
      <c r="E1320">
        <f t="shared" si="82"/>
        <v>2020</v>
      </c>
    </row>
    <row r="1321" spans="1:5" ht="12.75">
      <c r="A1321">
        <f t="shared" si="80"/>
        <v>0</v>
      </c>
      <c r="B1321" t="s">
        <v>2342</v>
      </c>
      <c r="C1321">
        <f ca="1" t="shared" si="83"/>
        <v>0</v>
      </c>
      <c r="D1321">
        <f t="shared" si="81"/>
        <v>0</v>
      </c>
      <c r="E1321">
        <f t="shared" si="82"/>
        <v>2020</v>
      </c>
    </row>
    <row r="1322" spans="1:5" ht="12.75">
      <c r="A1322">
        <f t="shared" si="80"/>
        <v>0</v>
      </c>
      <c r="B1322" t="s">
        <v>2344</v>
      </c>
      <c r="C1322">
        <f ca="1" t="shared" si="83"/>
        <v>0</v>
      </c>
      <c r="D1322">
        <f t="shared" si="81"/>
        <v>0</v>
      </c>
      <c r="E1322">
        <f t="shared" si="82"/>
        <v>2020</v>
      </c>
    </row>
    <row r="1323" spans="1:5" ht="12.75">
      <c r="A1323">
        <f t="shared" si="80"/>
        <v>0</v>
      </c>
      <c r="B1323" t="s">
        <v>2346</v>
      </c>
      <c r="C1323">
        <f ca="1" t="shared" si="83"/>
        <v>0</v>
      </c>
      <c r="D1323">
        <f t="shared" si="81"/>
        <v>0</v>
      </c>
      <c r="E1323">
        <f t="shared" si="82"/>
        <v>2020</v>
      </c>
    </row>
    <row r="1324" spans="1:5" ht="12.75">
      <c r="A1324">
        <f t="shared" si="80"/>
        <v>0</v>
      </c>
      <c r="B1324" t="s">
        <v>2348</v>
      </c>
      <c r="C1324">
        <f ca="1" t="shared" si="83"/>
        <v>0</v>
      </c>
      <c r="D1324">
        <f t="shared" si="81"/>
        <v>0</v>
      </c>
      <c r="E1324">
        <f t="shared" si="82"/>
        <v>2020</v>
      </c>
    </row>
    <row r="1325" spans="1:5" ht="12.75">
      <c r="A1325">
        <f t="shared" si="80"/>
        <v>0</v>
      </c>
      <c r="B1325" t="s">
        <v>2349</v>
      </c>
      <c r="C1325">
        <f ca="1" t="shared" si="83"/>
        <v>0</v>
      </c>
      <c r="D1325">
        <f t="shared" si="81"/>
        <v>0</v>
      </c>
      <c r="E1325">
        <f t="shared" si="82"/>
        <v>2020</v>
      </c>
    </row>
    <row r="1326" spans="1:5" ht="12.75">
      <c r="A1326">
        <f t="shared" si="80"/>
        <v>0</v>
      </c>
      <c r="B1326" t="s">
        <v>2351</v>
      </c>
      <c r="C1326">
        <f ca="1" t="shared" si="83"/>
        <v>0</v>
      </c>
      <c r="D1326">
        <f t="shared" si="81"/>
        <v>0</v>
      </c>
      <c r="E1326">
        <f t="shared" si="82"/>
        <v>2020</v>
      </c>
    </row>
    <row r="1327" spans="1:5" ht="12.75">
      <c r="A1327">
        <f t="shared" si="80"/>
        <v>0</v>
      </c>
      <c r="B1327" t="s">
        <v>2352</v>
      </c>
      <c r="C1327">
        <f ca="1" t="shared" si="83"/>
        <v>0</v>
      </c>
      <c r="D1327">
        <f t="shared" si="81"/>
        <v>0</v>
      </c>
      <c r="E1327">
        <f t="shared" si="82"/>
        <v>2020</v>
      </c>
    </row>
    <row r="1328" spans="1:5" ht="12.75">
      <c r="A1328">
        <f t="shared" si="80"/>
        <v>0</v>
      </c>
      <c r="B1328" t="s">
        <v>2353</v>
      </c>
      <c r="C1328">
        <f ca="1" t="shared" si="83"/>
        <v>0</v>
      </c>
      <c r="D1328">
        <f t="shared" si="81"/>
        <v>0</v>
      </c>
      <c r="E1328">
        <f t="shared" si="82"/>
        <v>2020</v>
      </c>
    </row>
    <row r="1329" spans="1:5" ht="12.75">
      <c r="A1329">
        <f t="shared" si="80"/>
        <v>0</v>
      </c>
      <c r="B1329" t="s">
        <v>2354</v>
      </c>
      <c r="C1329">
        <f ca="1" t="shared" si="83"/>
        <v>0</v>
      </c>
      <c r="D1329">
        <f t="shared" si="81"/>
        <v>0</v>
      </c>
      <c r="E1329">
        <f t="shared" si="82"/>
        <v>2020</v>
      </c>
    </row>
    <row r="1330" spans="1:5" ht="12.75">
      <c r="A1330">
        <f t="shared" si="80"/>
        <v>0</v>
      </c>
      <c r="B1330" t="s">
        <v>2355</v>
      </c>
      <c r="C1330">
        <f ca="1" t="shared" si="83"/>
        <v>0</v>
      </c>
      <c r="D1330">
        <f t="shared" si="81"/>
        <v>0</v>
      </c>
      <c r="E1330">
        <f t="shared" si="82"/>
        <v>2020</v>
      </c>
    </row>
    <row r="1331" spans="1:5" ht="12.75">
      <c r="A1331">
        <f t="shared" si="80"/>
        <v>0</v>
      </c>
      <c r="B1331" t="s">
        <v>2357</v>
      </c>
      <c r="C1331">
        <f ca="1" t="shared" si="83"/>
        <v>0</v>
      </c>
      <c r="D1331">
        <f t="shared" si="81"/>
        <v>0</v>
      </c>
      <c r="E1331">
        <f t="shared" si="82"/>
        <v>2020</v>
      </c>
    </row>
    <row r="1332" spans="1:5" ht="12.75">
      <c r="A1332">
        <f t="shared" si="80"/>
        <v>0</v>
      </c>
      <c r="B1332" t="s">
        <v>2359</v>
      </c>
      <c r="C1332">
        <f ca="1" t="shared" si="83"/>
        <v>0</v>
      </c>
      <c r="D1332">
        <f t="shared" si="81"/>
        <v>0</v>
      </c>
      <c r="E1332">
        <f t="shared" si="82"/>
        <v>2020</v>
      </c>
    </row>
    <row r="1333" spans="1:5" ht="12.75">
      <c r="A1333">
        <f t="shared" si="80"/>
        <v>0</v>
      </c>
      <c r="B1333" t="s">
        <v>2361</v>
      </c>
      <c r="C1333">
        <f ca="1" t="shared" si="83"/>
        <v>0</v>
      </c>
      <c r="D1333">
        <f t="shared" si="81"/>
        <v>0</v>
      </c>
      <c r="E1333">
        <f t="shared" si="82"/>
        <v>2020</v>
      </c>
    </row>
    <row r="1334" spans="1:5" ht="12.75">
      <c r="A1334">
        <f t="shared" si="80"/>
        <v>0</v>
      </c>
      <c r="B1334" t="s">
        <v>2364</v>
      </c>
      <c r="C1334">
        <f ca="1" t="shared" si="83"/>
        <v>0</v>
      </c>
      <c r="D1334">
        <f t="shared" si="81"/>
        <v>0</v>
      </c>
      <c r="E1334">
        <f t="shared" si="82"/>
        <v>2020</v>
      </c>
    </row>
    <row r="1335" spans="1:5" ht="12.75">
      <c r="A1335">
        <f t="shared" si="80"/>
        <v>0</v>
      </c>
      <c r="B1335" t="s">
        <v>2365</v>
      </c>
      <c r="C1335">
        <f ca="1" t="shared" si="83"/>
        <v>0</v>
      </c>
      <c r="D1335">
        <f t="shared" si="81"/>
        <v>0</v>
      </c>
      <c r="E1335">
        <f t="shared" si="82"/>
        <v>2020</v>
      </c>
    </row>
    <row r="1336" spans="1:5" ht="12.75">
      <c r="A1336">
        <f t="shared" si="80"/>
        <v>0</v>
      </c>
      <c r="B1336" t="s">
        <v>2367</v>
      </c>
      <c r="C1336">
        <f ca="1" t="shared" si="83"/>
        <v>0</v>
      </c>
      <c r="D1336">
        <f t="shared" si="81"/>
        <v>0</v>
      </c>
      <c r="E1336">
        <f t="shared" si="82"/>
        <v>2020</v>
      </c>
    </row>
    <row r="1337" spans="1:5" ht="12.75">
      <c r="A1337">
        <f t="shared" si="80"/>
        <v>0</v>
      </c>
      <c r="B1337" t="s">
        <v>2369</v>
      </c>
      <c r="C1337">
        <f ca="1" t="shared" si="83"/>
        <v>0</v>
      </c>
      <c r="D1337">
        <f t="shared" si="81"/>
        <v>0</v>
      </c>
      <c r="E1337">
        <f t="shared" si="82"/>
        <v>2020</v>
      </c>
    </row>
    <row r="1338" spans="1:5" ht="12.75">
      <c r="A1338">
        <f t="shared" si="80"/>
        <v>0</v>
      </c>
      <c r="B1338" t="s">
        <v>2371</v>
      </c>
      <c r="C1338">
        <f ca="1" t="shared" si="83"/>
        <v>0</v>
      </c>
      <c r="D1338">
        <f t="shared" si="81"/>
        <v>0</v>
      </c>
      <c r="E1338">
        <f t="shared" si="82"/>
        <v>2020</v>
      </c>
    </row>
    <row r="1339" spans="1:5" ht="12.75">
      <c r="A1339">
        <f t="shared" si="80"/>
        <v>0</v>
      </c>
      <c r="B1339" t="s">
        <v>2373</v>
      </c>
      <c r="C1339">
        <f ca="1" t="shared" si="83"/>
        <v>0</v>
      </c>
      <c r="D1339">
        <f t="shared" si="81"/>
        <v>0</v>
      </c>
      <c r="E1339">
        <f t="shared" si="82"/>
        <v>2020</v>
      </c>
    </row>
    <row r="1340" spans="1:5" ht="12.75">
      <c r="A1340">
        <f t="shared" si="80"/>
        <v>0</v>
      </c>
      <c r="B1340" t="s">
        <v>2375</v>
      </c>
      <c r="C1340">
        <f ca="1" t="shared" si="83"/>
        <v>0</v>
      </c>
      <c r="D1340">
        <f t="shared" si="81"/>
        <v>0</v>
      </c>
      <c r="E1340">
        <f t="shared" si="82"/>
        <v>2020</v>
      </c>
    </row>
    <row r="1341" spans="1:5" ht="12.75">
      <c r="A1341">
        <f t="shared" si="80"/>
        <v>0</v>
      </c>
      <c r="B1341" t="s">
        <v>2377</v>
      </c>
      <c r="C1341">
        <f ca="1" t="shared" si="83"/>
        <v>0</v>
      </c>
      <c r="D1341">
        <f t="shared" si="81"/>
        <v>0</v>
      </c>
      <c r="E1341">
        <f t="shared" si="82"/>
        <v>2020</v>
      </c>
    </row>
    <row r="1342" spans="1:5" ht="12.75">
      <c r="A1342">
        <f t="shared" si="80"/>
        <v>0</v>
      </c>
      <c r="B1342" t="s">
        <v>2380</v>
      </c>
      <c r="C1342">
        <f ca="1" t="shared" si="83"/>
        <v>0</v>
      </c>
      <c r="D1342">
        <f t="shared" si="81"/>
        <v>0</v>
      </c>
      <c r="E1342">
        <f t="shared" si="82"/>
        <v>2020</v>
      </c>
    </row>
    <row r="1343" spans="1:5" ht="12.75">
      <c r="A1343">
        <f t="shared" si="80"/>
        <v>0</v>
      </c>
      <c r="B1343" t="s">
        <v>2382</v>
      </c>
      <c r="C1343">
        <f ca="1" t="shared" si="83"/>
        <v>0</v>
      </c>
      <c r="D1343">
        <f t="shared" si="81"/>
        <v>0</v>
      </c>
      <c r="E1343">
        <f t="shared" si="82"/>
        <v>2020</v>
      </c>
    </row>
    <row r="1344" spans="1:5" ht="12.75">
      <c r="A1344">
        <f t="shared" si="80"/>
        <v>0</v>
      </c>
      <c r="B1344" t="s">
        <v>2384</v>
      </c>
      <c r="C1344">
        <f ca="1" t="shared" si="83"/>
        <v>0</v>
      </c>
      <c r="D1344">
        <f t="shared" si="81"/>
        <v>0</v>
      </c>
      <c r="E1344">
        <f t="shared" si="82"/>
        <v>2020</v>
      </c>
    </row>
    <row r="1345" spans="1:5" ht="12.75">
      <c r="A1345">
        <f t="shared" si="80"/>
        <v>0</v>
      </c>
      <c r="B1345" t="s">
        <v>2387</v>
      </c>
      <c r="C1345">
        <f ca="1" t="shared" si="83"/>
        <v>0</v>
      </c>
      <c r="D1345">
        <f t="shared" si="81"/>
        <v>0</v>
      </c>
      <c r="E1345">
        <f t="shared" si="82"/>
        <v>2020</v>
      </c>
    </row>
    <row r="1346" spans="1:5" ht="12.75">
      <c r="A1346">
        <f t="shared" si="80"/>
        <v>0</v>
      </c>
      <c r="B1346" t="s">
        <v>2389</v>
      </c>
      <c r="C1346">
        <f ca="1" t="shared" si="83"/>
        <v>0</v>
      </c>
      <c r="D1346">
        <f t="shared" si="81"/>
        <v>0</v>
      </c>
      <c r="E1346">
        <f t="shared" si="82"/>
        <v>2020</v>
      </c>
    </row>
    <row r="1347" spans="1:5" ht="12.75">
      <c r="A1347">
        <f t="shared" si="80"/>
        <v>0</v>
      </c>
      <c r="B1347" t="s">
        <v>2391</v>
      </c>
      <c r="C1347">
        <f ca="1" t="shared" si="83"/>
        <v>0</v>
      </c>
      <c r="D1347">
        <f t="shared" si="81"/>
        <v>0</v>
      </c>
      <c r="E1347">
        <f t="shared" si="82"/>
        <v>2020</v>
      </c>
    </row>
    <row r="1348" spans="1:5" ht="12.75">
      <c r="A1348">
        <f t="shared" si="80"/>
        <v>0</v>
      </c>
      <c r="B1348" t="s">
        <v>2393</v>
      </c>
      <c r="C1348">
        <f ca="1" t="shared" si="83"/>
        <v>0</v>
      </c>
      <c r="D1348">
        <f t="shared" si="81"/>
        <v>0</v>
      </c>
      <c r="E1348">
        <f t="shared" si="82"/>
        <v>2020</v>
      </c>
    </row>
    <row r="1349" spans="1:5" ht="12.75">
      <c r="A1349">
        <f t="shared" si="80"/>
        <v>0</v>
      </c>
      <c r="B1349" t="s">
        <v>2395</v>
      </c>
      <c r="C1349">
        <f ca="1" t="shared" si="83"/>
        <v>0</v>
      </c>
      <c r="D1349">
        <f t="shared" si="81"/>
        <v>0</v>
      </c>
      <c r="E1349">
        <f t="shared" si="82"/>
        <v>2020</v>
      </c>
    </row>
    <row r="1350" spans="1:5" ht="12.75">
      <c r="A1350">
        <f t="shared" si="80"/>
        <v>0</v>
      </c>
      <c r="B1350" t="s">
        <v>2396</v>
      </c>
      <c r="C1350">
        <f ca="1" t="shared" si="83"/>
        <v>0</v>
      </c>
      <c r="D1350">
        <f t="shared" si="81"/>
        <v>0</v>
      </c>
      <c r="E1350">
        <f t="shared" si="82"/>
        <v>2020</v>
      </c>
    </row>
    <row r="1351" spans="1:5" ht="12.75">
      <c r="A1351">
        <f t="shared" si="80"/>
        <v>0</v>
      </c>
      <c r="B1351" t="s">
        <v>2398</v>
      </c>
      <c r="C1351">
        <f ca="1" t="shared" si="83"/>
        <v>0</v>
      </c>
      <c r="D1351">
        <f t="shared" si="81"/>
        <v>0</v>
      </c>
      <c r="E1351">
        <f t="shared" si="82"/>
        <v>2020</v>
      </c>
    </row>
    <row r="1352" spans="1:5" ht="12.75">
      <c r="A1352">
        <f t="shared" si="80"/>
        <v>0</v>
      </c>
      <c r="B1352" t="s">
        <v>2400</v>
      </c>
      <c r="C1352">
        <f ca="1" t="shared" si="83"/>
        <v>0</v>
      </c>
      <c r="D1352">
        <f t="shared" si="81"/>
        <v>0</v>
      </c>
      <c r="E1352">
        <f t="shared" si="82"/>
        <v>2020</v>
      </c>
    </row>
    <row r="1353" spans="1:5" ht="12.75">
      <c r="A1353">
        <f t="shared" si="80"/>
        <v>0</v>
      </c>
      <c r="B1353" t="s">
        <v>2402</v>
      </c>
      <c r="C1353">
        <f ca="1" t="shared" si="83"/>
        <v>0</v>
      </c>
      <c r="D1353">
        <f t="shared" si="81"/>
        <v>0</v>
      </c>
      <c r="E1353">
        <f t="shared" si="82"/>
        <v>2020</v>
      </c>
    </row>
    <row r="1354" spans="1:5" ht="12.75">
      <c r="A1354">
        <f aca="true" t="shared" si="84" ref="A1354:A1417">clues</f>
        <v>0</v>
      </c>
      <c r="B1354" t="s">
        <v>2404</v>
      </c>
      <c r="C1354">
        <f ca="1" t="shared" si="83"/>
        <v>0</v>
      </c>
      <c r="D1354">
        <f aca="true" t="shared" si="85" ref="D1354:D1417">mes</f>
        <v>0</v>
      </c>
      <c r="E1354">
        <f aca="true" t="shared" si="86" ref="E1354:E1417">anno</f>
        <v>2020</v>
      </c>
    </row>
    <row r="1355" spans="1:5" ht="12.75">
      <c r="A1355">
        <f t="shared" si="84"/>
        <v>0</v>
      </c>
      <c r="B1355" t="s">
        <v>2406</v>
      </c>
      <c r="C1355">
        <f ca="1" t="shared" si="83"/>
        <v>0</v>
      </c>
      <c r="D1355">
        <f t="shared" si="85"/>
        <v>0</v>
      </c>
      <c r="E1355">
        <f t="shared" si="86"/>
        <v>2020</v>
      </c>
    </row>
    <row r="1356" spans="1:5" ht="12.75">
      <c r="A1356">
        <f t="shared" si="84"/>
        <v>0</v>
      </c>
      <c r="B1356" t="s">
        <v>2408</v>
      </c>
      <c r="C1356">
        <f ca="1" t="shared" si="83"/>
        <v>0</v>
      </c>
      <c r="D1356">
        <f t="shared" si="85"/>
        <v>0</v>
      </c>
      <c r="E1356">
        <f t="shared" si="86"/>
        <v>2020</v>
      </c>
    </row>
    <row r="1357" spans="1:5" ht="12.75">
      <c r="A1357">
        <f t="shared" si="84"/>
        <v>0</v>
      </c>
      <c r="B1357" t="s">
        <v>2410</v>
      </c>
      <c r="C1357">
        <f ca="1" t="shared" si="83"/>
        <v>0</v>
      </c>
      <c r="D1357">
        <f t="shared" si="85"/>
        <v>0</v>
      </c>
      <c r="E1357">
        <f t="shared" si="86"/>
        <v>2020</v>
      </c>
    </row>
    <row r="1358" spans="1:5" ht="12.75">
      <c r="A1358">
        <f t="shared" si="84"/>
        <v>0</v>
      </c>
      <c r="B1358" t="s">
        <v>2412</v>
      </c>
      <c r="C1358">
        <f ca="1" t="shared" si="87" ref="C1358:C1421">INDIRECT(B1358)</f>
        <v>0</v>
      </c>
      <c r="D1358">
        <f t="shared" si="85"/>
        <v>0</v>
      </c>
      <c r="E1358">
        <f t="shared" si="86"/>
        <v>2020</v>
      </c>
    </row>
    <row r="1359" spans="1:5" ht="12.75">
      <c r="A1359">
        <f t="shared" si="84"/>
        <v>0</v>
      </c>
      <c r="B1359" t="s">
        <v>2414</v>
      </c>
      <c r="C1359">
        <f ca="1" t="shared" si="87"/>
        <v>0</v>
      </c>
      <c r="D1359">
        <f t="shared" si="85"/>
        <v>0</v>
      </c>
      <c r="E1359">
        <f t="shared" si="86"/>
        <v>2020</v>
      </c>
    </row>
    <row r="1360" spans="1:5" ht="12.75">
      <c r="A1360">
        <f t="shared" si="84"/>
        <v>0</v>
      </c>
      <c r="B1360" t="s">
        <v>2416</v>
      </c>
      <c r="C1360">
        <f ca="1" t="shared" si="87"/>
        <v>0</v>
      </c>
      <c r="D1360">
        <f t="shared" si="85"/>
        <v>0</v>
      </c>
      <c r="E1360">
        <f t="shared" si="86"/>
        <v>2020</v>
      </c>
    </row>
    <row r="1361" spans="1:5" ht="12.75">
      <c r="A1361">
        <f t="shared" si="84"/>
        <v>0</v>
      </c>
      <c r="B1361" t="s">
        <v>2418</v>
      </c>
      <c r="C1361">
        <f ca="1" t="shared" si="87"/>
        <v>0</v>
      </c>
      <c r="D1361">
        <f t="shared" si="85"/>
        <v>0</v>
      </c>
      <c r="E1361">
        <f t="shared" si="86"/>
        <v>2020</v>
      </c>
    </row>
    <row r="1362" spans="1:5" ht="12.75">
      <c r="A1362">
        <f t="shared" si="84"/>
        <v>0</v>
      </c>
      <c r="B1362" t="s">
        <v>2419</v>
      </c>
      <c r="C1362">
        <f ca="1" t="shared" si="87"/>
        <v>0</v>
      </c>
      <c r="D1362">
        <f t="shared" si="85"/>
        <v>0</v>
      </c>
      <c r="E1362">
        <f t="shared" si="86"/>
        <v>2020</v>
      </c>
    </row>
    <row r="1363" spans="1:5" ht="12.75">
      <c r="A1363">
        <f t="shared" si="84"/>
        <v>0</v>
      </c>
      <c r="B1363" t="s">
        <v>2421</v>
      </c>
      <c r="C1363">
        <f ca="1" t="shared" si="87"/>
        <v>0</v>
      </c>
      <c r="D1363">
        <f t="shared" si="85"/>
        <v>0</v>
      </c>
      <c r="E1363">
        <f t="shared" si="86"/>
        <v>2020</v>
      </c>
    </row>
    <row r="1364" spans="1:5" ht="12.75">
      <c r="A1364">
        <f t="shared" si="84"/>
        <v>0</v>
      </c>
      <c r="B1364" t="s">
        <v>2423</v>
      </c>
      <c r="C1364">
        <f ca="1" t="shared" si="87"/>
        <v>0</v>
      </c>
      <c r="D1364">
        <f t="shared" si="85"/>
        <v>0</v>
      </c>
      <c r="E1364">
        <f t="shared" si="86"/>
        <v>2020</v>
      </c>
    </row>
    <row r="1365" spans="1:5" ht="12.75">
      <c r="A1365">
        <f t="shared" si="84"/>
        <v>0</v>
      </c>
      <c r="B1365" t="s">
        <v>2425</v>
      </c>
      <c r="C1365">
        <f ca="1" t="shared" si="87"/>
        <v>0</v>
      </c>
      <c r="D1365">
        <f t="shared" si="85"/>
        <v>0</v>
      </c>
      <c r="E1365">
        <f t="shared" si="86"/>
        <v>2020</v>
      </c>
    </row>
    <row r="1366" spans="1:5" ht="12.75">
      <c r="A1366">
        <f t="shared" si="84"/>
        <v>0</v>
      </c>
      <c r="B1366" t="s">
        <v>2427</v>
      </c>
      <c r="C1366">
        <f ca="1" t="shared" si="87"/>
        <v>0</v>
      </c>
      <c r="D1366">
        <f t="shared" si="85"/>
        <v>0</v>
      </c>
      <c r="E1366">
        <f t="shared" si="86"/>
        <v>2020</v>
      </c>
    </row>
    <row r="1367" spans="1:5" ht="12.75">
      <c r="A1367">
        <f t="shared" si="84"/>
        <v>0</v>
      </c>
      <c r="B1367" t="s">
        <v>2428</v>
      </c>
      <c r="C1367">
        <f ca="1" t="shared" si="87"/>
        <v>0</v>
      </c>
      <c r="D1367">
        <f t="shared" si="85"/>
        <v>0</v>
      </c>
      <c r="E1367">
        <f t="shared" si="86"/>
        <v>2020</v>
      </c>
    </row>
    <row r="1368" spans="1:5" ht="12.75">
      <c r="A1368">
        <f t="shared" si="84"/>
        <v>0</v>
      </c>
      <c r="B1368" t="s">
        <v>2429</v>
      </c>
      <c r="C1368">
        <f ca="1" t="shared" si="87"/>
        <v>0</v>
      </c>
      <c r="D1368">
        <f t="shared" si="85"/>
        <v>0</v>
      </c>
      <c r="E1368">
        <f t="shared" si="86"/>
        <v>2020</v>
      </c>
    </row>
    <row r="1369" spans="1:5" ht="12.75">
      <c r="A1369">
        <f t="shared" si="84"/>
        <v>0</v>
      </c>
      <c r="B1369" t="s">
        <v>2430</v>
      </c>
      <c r="C1369">
        <f ca="1" t="shared" si="87"/>
        <v>0</v>
      </c>
      <c r="D1369">
        <f t="shared" si="85"/>
        <v>0</v>
      </c>
      <c r="E1369">
        <f t="shared" si="86"/>
        <v>2020</v>
      </c>
    </row>
    <row r="1370" spans="1:5" ht="12.75">
      <c r="A1370">
        <f t="shared" si="84"/>
        <v>0</v>
      </c>
      <c r="B1370" t="s">
        <v>2431</v>
      </c>
      <c r="C1370">
        <f ca="1" t="shared" si="87"/>
        <v>0</v>
      </c>
      <c r="D1370">
        <f t="shared" si="85"/>
        <v>0</v>
      </c>
      <c r="E1370">
        <f t="shared" si="86"/>
        <v>2020</v>
      </c>
    </row>
    <row r="1371" spans="1:5" ht="12.75">
      <c r="A1371">
        <f t="shared" si="84"/>
        <v>0</v>
      </c>
      <c r="B1371" t="s">
        <v>2432</v>
      </c>
      <c r="C1371">
        <f ca="1" t="shared" si="87"/>
        <v>0</v>
      </c>
      <c r="D1371">
        <f t="shared" si="85"/>
        <v>0</v>
      </c>
      <c r="E1371">
        <f t="shared" si="86"/>
        <v>2020</v>
      </c>
    </row>
    <row r="1372" spans="1:5" ht="12.75">
      <c r="A1372">
        <f t="shared" si="84"/>
        <v>0</v>
      </c>
      <c r="B1372" t="s">
        <v>2433</v>
      </c>
      <c r="C1372">
        <f ca="1" t="shared" si="87"/>
        <v>0</v>
      </c>
      <c r="D1372">
        <f t="shared" si="85"/>
        <v>0</v>
      </c>
      <c r="E1372">
        <f t="shared" si="86"/>
        <v>2020</v>
      </c>
    </row>
    <row r="1373" spans="1:5" ht="12.75">
      <c r="A1373">
        <f t="shared" si="84"/>
        <v>0</v>
      </c>
      <c r="B1373" t="s">
        <v>2434</v>
      </c>
      <c r="C1373">
        <f ca="1" t="shared" si="87"/>
        <v>0</v>
      </c>
      <c r="D1373">
        <f t="shared" si="85"/>
        <v>0</v>
      </c>
      <c r="E1373">
        <f t="shared" si="86"/>
        <v>2020</v>
      </c>
    </row>
    <row r="1374" spans="1:5" ht="12.75">
      <c r="A1374">
        <f t="shared" si="84"/>
        <v>0</v>
      </c>
      <c r="B1374" t="s">
        <v>2435</v>
      </c>
      <c r="C1374">
        <f ca="1" t="shared" si="87"/>
        <v>0</v>
      </c>
      <c r="D1374">
        <f t="shared" si="85"/>
        <v>0</v>
      </c>
      <c r="E1374">
        <f t="shared" si="86"/>
        <v>2020</v>
      </c>
    </row>
    <row r="1375" spans="1:5" ht="12.75">
      <c r="A1375">
        <f t="shared" si="84"/>
        <v>0</v>
      </c>
      <c r="B1375" t="s">
        <v>2436</v>
      </c>
      <c r="C1375">
        <f ca="1" t="shared" si="87"/>
        <v>0</v>
      </c>
      <c r="D1375">
        <f t="shared" si="85"/>
        <v>0</v>
      </c>
      <c r="E1375">
        <f t="shared" si="86"/>
        <v>2020</v>
      </c>
    </row>
    <row r="1376" spans="1:5" ht="12.75">
      <c r="A1376">
        <f t="shared" si="84"/>
        <v>0</v>
      </c>
      <c r="B1376" t="s">
        <v>2437</v>
      </c>
      <c r="C1376">
        <f ca="1" t="shared" si="87"/>
        <v>0</v>
      </c>
      <c r="D1376">
        <f t="shared" si="85"/>
        <v>0</v>
      </c>
      <c r="E1376">
        <f t="shared" si="86"/>
        <v>2020</v>
      </c>
    </row>
    <row r="1377" spans="1:5" ht="12.75">
      <c r="A1377">
        <f t="shared" si="84"/>
        <v>0</v>
      </c>
      <c r="B1377" t="s">
        <v>2438</v>
      </c>
      <c r="C1377">
        <f ca="1" t="shared" si="87"/>
        <v>0</v>
      </c>
      <c r="D1377">
        <f t="shared" si="85"/>
        <v>0</v>
      </c>
      <c r="E1377">
        <f t="shared" si="86"/>
        <v>2020</v>
      </c>
    </row>
    <row r="1378" spans="1:5" ht="12.75">
      <c r="A1378">
        <f t="shared" si="84"/>
        <v>0</v>
      </c>
      <c r="B1378" t="s">
        <v>2439</v>
      </c>
      <c r="C1378">
        <f ca="1" t="shared" si="87"/>
        <v>0</v>
      </c>
      <c r="D1378">
        <f t="shared" si="85"/>
        <v>0</v>
      </c>
      <c r="E1378">
        <f t="shared" si="86"/>
        <v>2020</v>
      </c>
    </row>
    <row r="1379" spans="1:5" ht="12.75">
      <c r="A1379">
        <f t="shared" si="84"/>
        <v>0</v>
      </c>
      <c r="B1379" t="s">
        <v>2440</v>
      </c>
      <c r="C1379">
        <f ca="1" t="shared" si="87"/>
        <v>0</v>
      </c>
      <c r="D1379">
        <f t="shared" si="85"/>
        <v>0</v>
      </c>
      <c r="E1379">
        <f t="shared" si="86"/>
        <v>2020</v>
      </c>
    </row>
    <row r="1380" spans="1:5" ht="12.75">
      <c r="A1380">
        <f t="shared" si="84"/>
        <v>0</v>
      </c>
      <c r="B1380" t="s">
        <v>2441</v>
      </c>
      <c r="C1380">
        <f ca="1" t="shared" si="87"/>
        <v>0</v>
      </c>
      <c r="D1380">
        <f t="shared" si="85"/>
        <v>0</v>
      </c>
      <c r="E1380">
        <f t="shared" si="86"/>
        <v>2020</v>
      </c>
    </row>
    <row r="1381" spans="1:5" ht="12.75">
      <c r="A1381">
        <f t="shared" si="84"/>
        <v>0</v>
      </c>
      <c r="B1381" t="s">
        <v>2442</v>
      </c>
      <c r="C1381">
        <f ca="1" t="shared" si="87"/>
        <v>0</v>
      </c>
      <c r="D1381">
        <f t="shared" si="85"/>
        <v>0</v>
      </c>
      <c r="E1381">
        <f t="shared" si="86"/>
        <v>2020</v>
      </c>
    </row>
    <row r="1382" spans="1:5" ht="12.75">
      <c r="A1382">
        <f t="shared" si="84"/>
        <v>0</v>
      </c>
      <c r="B1382" t="s">
        <v>2444</v>
      </c>
      <c r="C1382">
        <f ca="1" t="shared" si="87"/>
        <v>0</v>
      </c>
      <c r="D1382">
        <f t="shared" si="85"/>
        <v>0</v>
      </c>
      <c r="E1382">
        <f t="shared" si="86"/>
        <v>2020</v>
      </c>
    </row>
    <row r="1383" spans="1:5" ht="12.75">
      <c r="A1383">
        <f t="shared" si="84"/>
        <v>0</v>
      </c>
      <c r="B1383" t="s">
        <v>2447</v>
      </c>
      <c r="C1383">
        <f ca="1" t="shared" si="87"/>
        <v>0</v>
      </c>
      <c r="D1383">
        <f t="shared" si="85"/>
        <v>0</v>
      </c>
      <c r="E1383">
        <f t="shared" si="86"/>
        <v>2020</v>
      </c>
    </row>
    <row r="1384" spans="1:5" ht="12.75">
      <c r="A1384">
        <f t="shared" si="84"/>
        <v>0</v>
      </c>
      <c r="B1384" t="s">
        <v>2449</v>
      </c>
      <c r="C1384">
        <f ca="1" t="shared" si="87"/>
        <v>0</v>
      </c>
      <c r="D1384">
        <f t="shared" si="85"/>
        <v>0</v>
      </c>
      <c r="E1384">
        <f t="shared" si="86"/>
        <v>2020</v>
      </c>
    </row>
    <row r="1385" spans="1:5" ht="12.75">
      <c r="A1385">
        <f t="shared" si="84"/>
        <v>0</v>
      </c>
      <c r="B1385" t="s">
        <v>2451</v>
      </c>
      <c r="C1385">
        <f ca="1" t="shared" si="87"/>
        <v>0</v>
      </c>
      <c r="D1385">
        <f t="shared" si="85"/>
        <v>0</v>
      </c>
      <c r="E1385">
        <f t="shared" si="86"/>
        <v>2020</v>
      </c>
    </row>
    <row r="1386" spans="1:5" ht="12.75">
      <c r="A1386">
        <f t="shared" si="84"/>
        <v>0</v>
      </c>
      <c r="B1386" t="s">
        <v>2453</v>
      </c>
      <c r="C1386">
        <f ca="1" t="shared" si="87"/>
        <v>0</v>
      </c>
      <c r="D1386">
        <f t="shared" si="85"/>
        <v>0</v>
      </c>
      <c r="E1386">
        <f t="shared" si="86"/>
        <v>2020</v>
      </c>
    </row>
    <row r="1387" spans="1:5" ht="12.75">
      <c r="A1387">
        <f t="shared" si="84"/>
        <v>0</v>
      </c>
      <c r="B1387" t="s">
        <v>2455</v>
      </c>
      <c r="C1387">
        <f ca="1" t="shared" si="87"/>
        <v>0</v>
      </c>
      <c r="D1387">
        <f t="shared" si="85"/>
        <v>0</v>
      </c>
      <c r="E1387">
        <f t="shared" si="86"/>
        <v>2020</v>
      </c>
    </row>
    <row r="1388" spans="1:5" ht="12.75">
      <c r="A1388">
        <f t="shared" si="84"/>
        <v>0</v>
      </c>
      <c r="B1388" t="s">
        <v>2459</v>
      </c>
      <c r="C1388">
        <f ca="1" t="shared" si="87"/>
        <v>0</v>
      </c>
      <c r="D1388">
        <f t="shared" si="85"/>
        <v>0</v>
      </c>
      <c r="E1388">
        <f t="shared" si="86"/>
        <v>2020</v>
      </c>
    </row>
    <row r="1389" spans="1:5" ht="12.75">
      <c r="A1389">
        <f t="shared" si="84"/>
        <v>0</v>
      </c>
      <c r="B1389" t="s">
        <v>2461</v>
      </c>
      <c r="C1389">
        <f ca="1" t="shared" si="87"/>
        <v>0</v>
      </c>
      <c r="D1389">
        <f t="shared" si="85"/>
        <v>0</v>
      </c>
      <c r="E1389">
        <f t="shared" si="86"/>
        <v>2020</v>
      </c>
    </row>
    <row r="1390" spans="1:5" ht="12.75">
      <c r="A1390">
        <f t="shared" si="84"/>
        <v>0</v>
      </c>
      <c r="B1390" t="s">
        <v>2463</v>
      </c>
      <c r="C1390">
        <f ca="1" t="shared" si="87"/>
        <v>0</v>
      </c>
      <c r="D1390">
        <f t="shared" si="85"/>
        <v>0</v>
      </c>
      <c r="E1390">
        <f t="shared" si="86"/>
        <v>2020</v>
      </c>
    </row>
    <row r="1391" spans="1:5" ht="12.75">
      <c r="A1391">
        <f t="shared" si="84"/>
        <v>0</v>
      </c>
      <c r="B1391" t="s">
        <v>2465</v>
      </c>
      <c r="C1391">
        <f ca="1" t="shared" si="87"/>
        <v>0</v>
      </c>
      <c r="D1391">
        <f t="shared" si="85"/>
        <v>0</v>
      </c>
      <c r="E1391">
        <f t="shared" si="86"/>
        <v>2020</v>
      </c>
    </row>
    <row r="1392" spans="1:5" ht="12.75">
      <c r="A1392">
        <f t="shared" si="84"/>
        <v>0</v>
      </c>
      <c r="B1392" t="s">
        <v>2467</v>
      </c>
      <c r="C1392">
        <f ca="1" t="shared" si="87"/>
        <v>0</v>
      </c>
      <c r="D1392">
        <f t="shared" si="85"/>
        <v>0</v>
      </c>
      <c r="E1392">
        <f t="shared" si="86"/>
        <v>2020</v>
      </c>
    </row>
    <row r="1393" spans="1:5" ht="12.75">
      <c r="A1393">
        <f t="shared" si="84"/>
        <v>0</v>
      </c>
      <c r="B1393" t="s">
        <v>2469</v>
      </c>
      <c r="C1393">
        <f ca="1" t="shared" si="87"/>
        <v>0</v>
      </c>
      <c r="D1393">
        <f t="shared" si="85"/>
        <v>0</v>
      </c>
      <c r="E1393">
        <f t="shared" si="86"/>
        <v>2020</v>
      </c>
    </row>
    <row r="1394" spans="1:5" ht="12.75">
      <c r="A1394">
        <f t="shared" si="84"/>
        <v>0</v>
      </c>
      <c r="B1394" t="s">
        <v>2471</v>
      </c>
      <c r="C1394">
        <f ca="1" t="shared" si="87"/>
        <v>0</v>
      </c>
      <c r="D1394">
        <f t="shared" si="85"/>
        <v>0</v>
      </c>
      <c r="E1394">
        <f t="shared" si="86"/>
        <v>2020</v>
      </c>
    </row>
    <row r="1395" spans="1:5" ht="12.75">
      <c r="A1395">
        <f t="shared" si="84"/>
        <v>0</v>
      </c>
      <c r="B1395" t="s">
        <v>2473</v>
      </c>
      <c r="C1395">
        <f ca="1" t="shared" si="87"/>
        <v>0</v>
      </c>
      <c r="D1395">
        <f t="shared" si="85"/>
        <v>0</v>
      </c>
      <c r="E1395">
        <f t="shared" si="86"/>
        <v>2020</v>
      </c>
    </row>
    <row r="1396" spans="1:5" ht="12.75">
      <c r="A1396">
        <f t="shared" si="84"/>
        <v>0</v>
      </c>
      <c r="B1396" t="s">
        <v>2475</v>
      </c>
      <c r="C1396">
        <f ca="1" t="shared" si="87"/>
        <v>0</v>
      </c>
      <c r="D1396">
        <f t="shared" si="85"/>
        <v>0</v>
      </c>
      <c r="E1396">
        <f t="shared" si="86"/>
        <v>2020</v>
      </c>
    </row>
    <row r="1397" spans="1:5" ht="12.75">
      <c r="A1397">
        <f t="shared" si="84"/>
        <v>0</v>
      </c>
      <c r="B1397" t="s">
        <v>2477</v>
      </c>
      <c r="C1397">
        <f ca="1" t="shared" si="87"/>
        <v>0</v>
      </c>
      <c r="D1397">
        <f t="shared" si="85"/>
        <v>0</v>
      </c>
      <c r="E1397">
        <f t="shared" si="86"/>
        <v>2020</v>
      </c>
    </row>
    <row r="1398" spans="1:5" ht="12.75">
      <c r="A1398">
        <f t="shared" si="84"/>
        <v>0</v>
      </c>
      <c r="B1398" t="s">
        <v>2479</v>
      </c>
      <c r="C1398">
        <f ca="1" t="shared" si="87"/>
        <v>0</v>
      </c>
      <c r="D1398">
        <f t="shared" si="85"/>
        <v>0</v>
      </c>
      <c r="E1398">
        <f t="shared" si="86"/>
        <v>2020</v>
      </c>
    </row>
    <row r="1399" spans="1:5" ht="12.75">
      <c r="A1399">
        <f t="shared" si="84"/>
        <v>0</v>
      </c>
      <c r="B1399" t="s">
        <v>2481</v>
      </c>
      <c r="C1399">
        <f ca="1" t="shared" si="87"/>
        <v>0</v>
      </c>
      <c r="D1399">
        <f t="shared" si="85"/>
        <v>0</v>
      </c>
      <c r="E1399">
        <f t="shared" si="86"/>
        <v>2020</v>
      </c>
    </row>
    <row r="1400" spans="1:5" ht="12.75">
      <c r="A1400">
        <f t="shared" si="84"/>
        <v>0</v>
      </c>
      <c r="B1400" t="s">
        <v>2483</v>
      </c>
      <c r="C1400">
        <f ca="1" t="shared" si="87"/>
        <v>0</v>
      </c>
      <c r="D1400">
        <f t="shared" si="85"/>
        <v>0</v>
      </c>
      <c r="E1400">
        <f t="shared" si="86"/>
        <v>2020</v>
      </c>
    </row>
    <row r="1401" spans="1:5" ht="12.75">
      <c r="A1401">
        <f t="shared" si="84"/>
        <v>0</v>
      </c>
      <c r="B1401" t="s">
        <v>2485</v>
      </c>
      <c r="C1401">
        <f ca="1" t="shared" si="87"/>
        <v>0</v>
      </c>
      <c r="D1401">
        <f t="shared" si="85"/>
        <v>0</v>
      </c>
      <c r="E1401">
        <f t="shared" si="86"/>
        <v>2020</v>
      </c>
    </row>
    <row r="1402" spans="1:5" ht="12.75">
      <c r="A1402">
        <f t="shared" si="84"/>
        <v>0</v>
      </c>
      <c r="B1402" t="s">
        <v>2487</v>
      </c>
      <c r="C1402">
        <f ca="1" t="shared" si="87"/>
        <v>0</v>
      </c>
      <c r="D1402">
        <f t="shared" si="85"/>
        <v>0</v>
      </c>
      <c r="E1402">
        <f t="shared" si="86"/>
        <v>2020</v>
      </c>
    </row>
    <row r="1403" spans="1:5" ht="12.75">
      <c r="A1403">
        <f t="shared" si="84"/>
        <v>0</v>
      </c>
      <c r="B1403" t="s">
        <v>2489</v>
      </c>
      <c r="C1403">
        <f ca="1" t="shared" si="87"/>
        <v>0</v>
      </c>
      <c r="D1403">
        <f t="shared" si="85"/>
        <v>0</v>
      </c>
      <c r="E1403">
        <f t="shared" si="86"/>
        <v>2020</v>
      </c>
    </row>
    <row r="1404" spans="1:5" ht="12.75">
      <c r="A1404">
        <f t="shared" si="84"/>
        <v>0</v>
      </c>
      <c r="B1404" t="s">
        <v>2492</v>
      </c>
      <c r="C1404">
        <f ca="1" t="shared" si="87"/>
        <v>0</v>
      </c>
      <c r="D1404">
        <f t="shared" si="85"/>
        <v>0</v>
      </c>
      <c r="E1404">
        <f t="shared" si="86"/>
        <v>2020</v>
      </c>
    </row>
    <row r="1405" spans="1:5" ht="12.75">
      <c r="A1405">
        <f t="shared" si="84"/>
        <v>0</v>
      </c>
      <c r="B1405" t="s">
        <v>2493</v>
      </c>
      <c r="C1405">
        <f ca="1" t="shared" si="87"/>
        <v>0</v>
      </c>
      <c r="D1405">
        <f t="shared" si="85"/>
        <v>0</v>
      </c>
      <c r="E1405">
        <f t="shared" si="86"/>
        <v>2020</v>
      </c>
    </row>
    <row r="1406" spans="1:5" ht="12.75">
      <c r="A1406">
        <f t="shared" si="84"/>
        <v>0</v>
      </c>
      <c r="B1406" t="s">
        <v>2496</v>
      </c>
      <c r="C1406">
        <f ca="1" t="shared" si="87"/>
        <v>0</v>
      </c>
      <c r="D1406">
        <f t="shared" si="85"/>
        <v>0</v>
      </c>
      <c r="E1406">
        <f t="shared" si="86"/>
        <v>2020</v>
      </c>
    </row>
    <row r="1407" spans="1:5" ht="12.75">
      <c r="A1407">
        <f t="shared" si="84"/>
        <v>0</v>
      </c>
      <c r="B1407" t="s">
        <v>2499</v>
      </c>
      <c r="C1407">
        <f ca="1" t="shared" si="87"/>
        <v>0</v>
      </c>
      <c r="D1407">
        <f t="shared" si="85"/>
        <v>0</v>
      </c>
      <c r="E1407">
        <f t="shared" si="86"/>
        <v>2020</v>
      </c>
    </row>
    <row r="1408" spans="1:5" ht="12.75">
      <c r="A1408">
        <f t="shared" si="84"/>
        <v>0</v>
      </c>
      <c r="B1408" t="s">
        <v>2501</v>
      </c>
      <c r="C1408">
        <f ca="1" t="shared" si="87"/>
        <v>0</v>
      </c>
      <c r="D1408">
        <f t="shared" si="85"/>
        <v>0</v>
      </c>
      <c r="E1408">
        <f t="shared" si="86"/>
        <v>2020</v>
      </c>
    </row>
    <row r="1409" spans="1:5" ht="12.75">
      <c r="A1409">
        <f t="shared" si="84"/>
        <v>0</v>
      </c>
      <c r="B1409" t="s">
        <v>2504</v>
      </c>
      <c r="C1409">
        <f ca="1" t="shared" si="87"/>
        <v>0</v>
      </c>
      <c r="D1409">
        <f t="shared" si="85"/>
        <v>0</v>
      </c>
      <c r="E1409">
        <f t="shared" si="86"/>
        <v>2020</v>
      </c>
    </row>
    <row r="1410" spans="1:5" ht="12.75">
      <c r="A1410">
        <f t="shared" si="84"/>
        <v>0</v>
      </c>
      <c r="B1410" t="s">
        <v>2506</v>
      </c>
      <c r="C1410">
        <f ca="1" t="shared" si="87"/>
        <v>0</v>
      </c>
      <c r="D1410">
        <f t="shared" si="85"/>
        <v>0</v>
      </c>
      <c r="E1410">
        <f t="shared" si="86"/>
        <v>2020</v>
      </c>
    </row>
    <row r="1411" spans="1:5" ht="12.75">
      <c r="A1411">
        <f t="shared" si="84"/>
        <v>0</v>
      </c>
      <c r="B1411" t="s">
        <v>2508</v>
      </c>
      <c r="C1411">
        <f ca="1" t="shared" si="87"/>
        <v>0</v>
      </c>
      <c r="D1411">
        <f t="shared" si="85"/>
        <v>0</v>
      </c>
      <c r="E1411">
        <f t="shared" si="86"/>
        <v>2020</v>
      </c>
    </row>
    <row r="1412" spans="1:5" ht="12.75">
      <c r="A1412">
        <f t="shared" si="84"/>
        <v>0</v>
      </c>
      <c r="B1412" t="s">
        <v>2511</v>
      </c>
      <c r="C1412">
        <f ca="1" t="shared" si="87"/>
        <v>0</v>
      </c>
      <c r="D1412">
        <f t="shared" si="85"/>
        <v>0</v>
      </c>
      <c r="E1412">
        <f t="shared" si="86"/>
        <v>2020</v>
      </c>
    </row>
    <row r="1413" spans="1:5" ht="12.75">
      <c r="A1413">
        <f t="shared" si="84"/>
        <v>0</v>
      </c>
      <c r="B1413" t="s">
        <v>2514</v>
      </c>
      <c r="C1413">
        <f ca="1" t="shared" si="87"/>
        <v>0</v>
      </c>
      <c r="D1413">
        <f t="shared" si="85"/>
        <v>0</v>
      </c>
      <c r="E1413">
        <f t="shared" si="86"/>
        <v>2020</v>
      </c>
    </row>
    <row r="1414" spans="1:5" ht="12.75">
      <c r="A1414">
        <f t="shared" si="84"/>
        <v>0</v>
      </c>
      <c r="B1414" t="s">
        <v>2516</v>
      </c>
      <c r="C1414">
        <f ca="1" t="shared" si="87"/>
        <v>0</v>
      </c>
      <c r="D1414">
        <f t="shared" si="85"/>
        <v>0</v>
      </c>
      <c r="E1414">
        <f t="shared" si="86"/>
        <v>2020</v>
      </c>
    </row>
    <row r="1415" spans="1:5" ht="12.75">
      <c r="A1415">
        <f t="shared" si="84"/>
        <v>0</v>
      </c>
      <c r="B1415" t="s">
        <v>2518</v>
      </c>
      <c r="C1415">
        <f ca="1" t="shared" si="87"/>
        <v>0</v>
      </c>
      <c r="D1415">
        <f t="shared" si="85"/>
        <v>0</v>
      </c>
      <c r="E1415">
        <f t="shared" si="86"/>
        <v>2020</v>
      </c>
    </row>
    <row r="1416" spans="1:5" ht="12.75">
      <c r="A1416">
        <f t="shared" si="84"/>
        <v>0</v>
      </c>
      <c r="B1416" t="s">
        <v>2520</v>
      </c>
      <c r="C1416">
        <f ca="1" t="shared" si="87"/>
        <v>0</v>
      </c>
      <c r="D1416">
        <f t="shared" si="85"/>
        <v>0</v>
      </c>
      <c r="E1416">
        <f t="shared" si="86"/>
        <v>2020</v>
      </c>
    </row>
    <row r="1417" spans="1:5" ht="12.75">
      <c r="A1417">
        <f t="shared" si="84"/>
        <v>0</v>
      </c>
      <c r="B1417" t="s">
        <v>2522</v>
      </c>
      <c r="C1417">
        <f ca="1" t="shared" si="87"/>
        <v>0</v>
      </c>
      <c r="D1417">
        <f t="shared" si="85"/>
        <v>0</v>
      </c>
      <c r="E1417">
        <f t="shared" si="86"/>
        <v>2020</v>
      </c>
    </row>
    <row r="1418" spans="1:5" ht="12.75">
      <c r="A1418">
        <f aca="true" t="shared" si="88" ref="A1418:A1482">clues</f>
        <v>0</v>
      </c>
      <c r="B1418" t="s">
        <v>2524</v>
      </c>
      <c r="C1418">
        <f ca="1" t="shared" si="87"/>
        <v>0</v>
      </c>
      <c r="D1418">
        <f aca="true" t="shared" si="89" ref="D1418:D1482">mes</f>
        <v>0</v>
      </c>
      <c r="E1418">
        <f aca="true" t="shared" si="90" ref="E1418:E1482">anno</f>
        <v>2020</v>
      </c>
    </row>
    <row r="1419" spans="1:5" ht="12.75">
      <c r="A1419">
        <f t="shared" si="88"/>
        <v>0</v>
      </c>
      <c r="B1419" t="s">
        <v>2526</v>
      </c>
      <c r="C1419">
        <f ca="1" t="shared" si="87"/>
        <v>0</v>
      </c>
      <c r="D1419">
        <f t="shared" si="89"/>
        <v>0</v>
      </c>
      <c r="E1419">
        <f t="shared" si="90"/>
        <v>2020</v>
      </c>
    </row>
    <row r="1420" spans="1:5" ht="12.75">
      <c r="A1420">
        <f t="shared" si="88"/>
        <v>0</v>
      </c>
      <c r="B1420" t="s">
        <v>2527</v>
      </c>
      <c r="C1420">
        <f ca="1" t="shared" si="87"/>
        <v>0</v>
      </c>
      <c r="D1420">
        <f t="shared" si="89"/>
        <v>0</v>
      </c>
      <c r="E1420">
        <f t="shared" si="90"/>
        <v>2020</v>
      </c>
    </row>
    <row r="1421" spans="1:5" ht="12.75">
      <c r="A1421">
        <f t="shared" si="88"/>
        <v>0</v>
      </c>
      <c r="B1421" t="s">
        <v>2529</v>
      </c>
      <c r="C1421">
        <f ca="1" t="shared" si="87"/>
        <v>0</v>
      </c>
      <c r="D1421">
        <f t="shared" si="89"/>
        <v>0</v>
      </c>
      <c r="E1421">
        <f t="shared" si="90"/>
        <v>2020</v>
      </c>
    </row>
    <row r="1422" spans="1:5" ht="12.75">
      <c r="A1422">
        <f t="shared" si="88"/>
        <v>0</v>
      </c>
      <c r="B1422" t="s">
        <v>2530</v>
      </c>
      <c r="C1422">
        <f ca="1" t="shared" si="91" ref="C1422:C1486">INDIRECT(B1422)</f>
        <v>0</v>
      </c>
      <c r="D1422">
        <f t="shared" si="89"/>
        <v>0</v>
      </c>
      <c r="E1422">
        <f t="shared" si="90"/>
        <v>2020</v>
      </c>
    </row>
    <row r="1423" spans="1:5" ht="12.75">
      <c r="A1423">
        <f t="shared" si="88"/>
        <v>0</v>
      </c>
      <c r="B1423" t="s">
        <v>2532</v>
      </c>
      <c r="C1423">
        <f ca="1" t="shared" si="91"/>
        <v>0</v>
      </c>
      <c r="D1423">
        <f t="shared" si="89"/>
        <v>0</v>
      </c>
      <c r="E1423">
        <f t="shared" si="90"/>
        <v>2020</v>
      </c>
    </row>
    <row r="1424" spans="1:5" ht="12.75">
      <c r="A1424">
        <f t="shared" si="88"/>
        <v>0</v>
      </c>
      <c r="B1424" t="s">
        <v>2534</v>
      </c>
      <c r="C1424">
        <f ca="1" t="shared" si="91"/>
        <v>0</v>
      </c>
      <c r="D1424">
        <f t="shared" si="89"/>
        <v>0</v>
      </c>
      <c r="E1424">
        <f t="shared" si="90"/>
        <v>2020</v>
      </c>
    </row>
    <row r="1425" spans="1:5" ht="12.75">
      <c r="A1425">
        <f t="shared" si="88"/>
        <v>0</v>
      </c>
      <c r="B1425" t="s">
        <v>2536</v>
      </c>
      <c r="C1425">
        <f ca="1" t="shared" si="91"/>
        <v>0</v>
      </c>
      <c r="D1425">
        <f t="shared" si="89"/>
        <v>0</v>
      </c>
      <c r="E1425">
        <f t="shared" si="90"/>
        <v>2020</v>
      </c>
    </row>
    <row r="1426" spans="1:5" ht="12.75">
      <c r="A1426">
        <f t="shared" si="88"/>
        <v>0</v>
      </c>
      <c r="B1426" t="s">
        <v>2537</v>
      </c>
      <c r="C1426">
        <f ca="1" t="shared" si="91"/>
        <v>0</v>
      </c>
      <c r="D1426">
        <f t="shared" si="89"/>
        <v>0</v>
      </c>
      <c r="E1426">
        <f t="shared" si="90"/>
        <v>2020</v>
      </c>
    </row>
    <row r="1427" spans="1:5" ht="12.75">
      <c r="A1427">
        <f t="shared" si="88"/>
        <v>0</v>
      </c>
      <c r="B1427" t="s">
        <v>2538</v>
      </c>
      <c r="C1427">
        <f ca="1" t="shared" si="91"/>
        <v>0</v>
      </c>
      <c r="D1427">
        <f t="shared" si="89"/>
        <v>0</v>
      </c>
      <c r="E1427">
        <f t="shared" si="90"/>
        <v>2020</v>
      </c>
    </row>
    <row r="1428" spans="1:5" ht="12.75">
      <c r="A1428">
        <f t="shared" si="88"/>
        <v>0</v>
      </c>
      <c r="B1428" t="s">
        <v>2539</v>
      </c>
      <c r="C1428">
        <f ca="1" t="shared" si="91"/>
        <v>0</v>
      </c>
      <c r="D1428">
        <f t="shared" si="89"/>
        <v>0</v>
      </c>
      <c r="E1428">
        <f t="shared" si="90"/>
        <v>2020</v>
      </c>
    </row>
    <row r="1429" spans="1:5" ht="12.75">
      <c r="A1429">
        <f t="shared" si="88"/>
        <v>0</v>
      </c>
      <c r="B1429" t="s">
        <v>2540</v>
      </c>
      <c r="C1429">
        <f ca="1" t="shared" si="91"/>
        <v>0</v>
      </c>
      <c r="D1429">
        <f t="shared" si="89"/>
        <v>0</v>
      </c>
      <c r="E1429">
        <f t="shared" si="90"/>
        <v>2020</v>
      </c>
    </row>
    <row r="1430" spans="1:5" ht="12.75">
      <c r="A1430">
        <f t="shared" si="88"/>
        <v>0</v>
      </c>
      <c r="B1430" t="s">
        <v>2541</v>
      </c>
      <c r="C1430">
        <f ca="1" t="shared" si="91"/>
        <v>0</v>
      </c>
      <c r="D1430">
        <f t="shared" si="89"/>
        <v>0</v>
      </c>
      <c r="E1430">
        <f t="shared" si="90"/>
        <v>2020</v>
      </c>
    </row>
    <row r="1431" spans="1:5" ht="12.75">
      <c r="A1431">
        <f t="shared" si="88"/>
        <v>0</v>
      </c>
      <c r="B1431" t="s">
        <v>2543</v>
      </c>
      <c r="C1431">
        <f ca="1" t="shared" si="91"/>
        <v>0</v>
      </c>
      <c r="D1431">
        <f t="shared" si="89"/>
        <v>0</v>
      </c>
      <c r="E1431">
        <f t="shared" si="90"/>
        <v>2020</v>
      </c>
    </row>
    <row r="1432" spans="1:5" ht="12.75">
      <c r="A1432">
        <f t="shared" si="88"/>
        <v>0</v>
      </c>
      <c r="B1432" t="s">
        <v>2544</v>
      </c>
      <c r="C1432">
        <f ca="1" t="shared" si="91"/>
        <v>0</v>
      </c>
      <c r="D1432">
        <f t="shared" si="89"/>
        <v>0</v>
      </c>
      <c r="E1432">
        <f t="shared" si="90"/>
        <v>2020</v>
      </c>
    </row>
    <row r="1433" spans="1:5" ht="12.75">
      <c r="A1433">
        <f t="shared" si="88"/>
        <v>0</v>
      </c>
      <c r="B1433" t="s">
        <v>2545</v>
      </c>
      <c r="C1433">
        <f ca="1" t="shared" si="91"/>
        <v>0</v>
      </c>
      <c r="D1433">
        <f t="shared" si="89"/>
        <v>0</v>
      </c>
      <c r="E1433">
        <f t="shared" si="90"/>
        <v>2020</v>
      </c>
    </row>
    <row r="1434" spans="1:5" ht="12.75">
      <c r="A1434">
        <f t="shared" si="88"/>
        <v>0</v>
      </c>
      <c r="B1434" t="s">
        <v>2546</v>
      </c>
      <c r="C1434">
        <f ca="1" t="shared" si="91"/>
        <v>0</v>
      </c>
      <c r="D1434">
        <f t="shared" si="89"/>
        <v>0</v>
      </c>
      <c r="E1434">
        <f t="shared" si="90"/>
        <v>2020</v>
      </c>
    </row>
    <row r="1435" spans="1:5" ht="12.75">
      <c r="A1435">
        <f t="shared" si="88"/>
        <v>0</v>
      </c>
      <c r="B1435" t="s">
        <v>2548</v>
      </c>
      <c r="C1435">
        <f ca="1" t="shared" si="91"/>
        <v>0</v>
      </c>
      <c r="D1435">
        <f t="shared" si="89"/>
        <v>0</v>
      </c>
      <c r="E1435">
        <f t="shared" si="90"/>
        <v>2020</v>
      </c>
    </row>
    <row r="1436" spans="1:5" ht="12.75">
      <c r="A1436">
        <f t="shared" si="88"/>
        <v>0</v>
      </c>
      <c r="B1436" s="476" t="s">
        <v>1642</v>
      </c>
      <c r="C1436">
        <f ca="1" t="shared" si="91"/>
        <v>0</v>
      </c>
      <c r="D1436">
        <f t="shared" si="89"/>
        <v>0</v>
      </c>
      <c r="E1436">
        <f t="shared" si="90"/>
        <v>2020</v>
      </c>
    </row>
    <row r="1437" spans="1:5" ht="12.75">
      <c r="A1437">
        <f t="shared" si="88"/>
        <v>0</v>
      </c>
      <c r="B1437" t="s">
        <v>2550</v>
      </c>
      <c r="C1437">
        <f ca="1" t="shared" si="91"/>
        <v>0</v>
      </c>
      <c r="D1437">
        <f t="shared" si="89"/>
        <v>0</v>
      </c>
      <c r="E1437">
        <f t="shared" si="90"/>
        <v>2020</v>
      </c>
    </row>
    <row r="1438" spans="1:5" ht="12.75">
      <c r="A1438">
        <f t="shared" si="88"/>
        <v>0</v>
      </c>
      <c r="B1438" t="s">
        <v>2552</v>
      </c>
      <c r="C1438">
        <f ca="1" t="shared" si="91"/>
        <v>0</v>
      </c>
      <c r="D1438">
        <f t="shared" si="89"/>
        <v>0</v>
      </c>
      <c r="E1438">
        <f t="shared" si="90"/>
        <v>2020</v>
      </c>
    </row>
    <row r="1439" spans="1:5" ht="12.75">
      <c r="A1439">
        <f t="shared" si="88"/>
        <v>0</v>
      </c>
      <c r="B1439" t="s">
        <v>2557</v>
      </c>
      <c r="C1439">
        <f ca="1" t="shared" si="91"/>
        <v>0</v>
      </c>
      <c r="D1439">
        <f t="shared" si="89"/>
        <v>0</v>
      </c>
      <c r="E1439">
        <f t="shared" si="90"/>
        <v>2020</v>
      </c>
    </row>
    <row r="1440" spans="1:5" ht="12.75">
      <c r="A1440">
        <f t="shared" si="88"/>
        <v>0</v>
      </c>
      <c r="B1440" t="s">
        <v>2559</v>
      </c>
      <c r="C1440">
        <f ca="1" t="shared" si="91"/>
        <v>0</v>
      </c>
      <c r="D1440">
        <f t="shared" si="89"/>
        <v>0</v>
      </c>
      <c r="E1440">
        <f t="shared" si="90"/>
        <v>2020</v>
      </c>
    </row>
    <row r="1441" spans="1:5" ht="12.75">
      <c r="A1441">
        <f t="shared" si="88"/>
        <v>0</v>
      </c>
      <c r="B1441" t="s">
        <v>2561</v>
      </c>
      <c r="C1441">
        <f ca="1" t="shared" si="91"/>
        <v>0</v>
      </c>
      <c r="D1441">
        <f t="shared" si="89"/>
        <v>0</v>
      </c>
      <c r="E1441">
        <f t="shared" si="90"/>
        <v>2020</v>
      </c>
    </row>
    <row r="1442" spans="1:5" ht="12.75">
      <c r="A1442">
        <f t="shared" si="88"/>
        <v>0</v>
      </c>
      <c r="B1442" t="s">
        <v>2562</v>
      </c>
      <c r="C1442">
        <f ca="1" t="shared" si="91"/>
        <v>0</v>
      </c>
      <c r="D1442">
        <f t="shared" si="89"/>
        <v>0</v>
      </c>
      <c r="E1442">
        <f t="shared" si="90"/>
        <v>2020</v>
      </c>
    </row>
    <row r="1443" spans="1:5" ht="12.75">
      <c r="A1443">
        <f t="shared" si="88"/>
        <v>0</v>
      </c>
      <c r="B1443" t="s">
        <v>2564</v>
      </c>
      <c r="C1443">
        <f ca="1" t="shared" si="91"/>
        <v>0</v>
      </c>
      <c r="D1443">
        <f t="shared" si="89"/>
        <v>0</v>
      </c>
      <c r="E1443">
        <f t="shared" si="90"/>
        <v>2020</v>
      </c>
    </row>
    <row r="1444" spans="1:5" ht="12.75">
      <c r="A1444">
        <f t="shared" si="88"/>
        <v>0</v>
      </c>
      <c r="B1444" t="s">
        <v>2565</v>
      </c>
      <c r="C1444">
        <f ca="1" t="shared" si="91"/>
        <v>0</v>
      </c>
      <c r="D1444">
        <f t="shared" si="89"/>
        <v>0</v>
      </c>
      <c r="E1444">
        <f t="shared" si="90"/>
        <v>2020</v>
      </c>
    </row>
    <row r="1445" spans="1:5" ht="12.75">
      <c r="A1445">
        <f t="shared" si="88"/>
        <v>0</v>
      </c>
      <c r="B1445" t="s">
        <v>2567</v>
      </c>
      <c r="C1445">
        <f ca="1" t="shared" si="91"/>
        <v>0</v>
      </c>
      <c r="D1445">
        <f t="shared" si="89"/>
        <v>0</v>
      </c>
      <c r="E1445">
        <f t="shared" si="90"/>
        <v>2020</v>
      </c>
    </row>
    <row r="1446" spans="1:5" ht="12.75">
      <c r="A1446">
        <f t="shared" si="88"/>
        <v>0</v>
      </c>
      <c r="B1446" t="s">
        <v>2569</v>
      </c>
      <c r="C1446">
        <f ca="1" t="shared" si="91"/>
        <v>0</v>
      </c>
      <c r="D1446">
        <f t="shared" si="89"/>
        <v>0</v>
      </c>
      <c r="E1446">
        <f t="shared" si="90"/>
        <v>2020</v>
      </c>
    </row>
    <row r="1447" spans="1:5" ht="12.75">
      <c r="A1447">
        <f t="shared" si="88"/>
        <v>0</v>
      </c>
      <c r="B1447" t="s">
        <v>2573</v>
      </c>
      <c r="C1447">
        <f ca="1" t="shared" si="91"/>
        <v>0</v>
      </c>
      <c r="D1447">
        <f t="shared" si="89"/>
        <v>0</v>
      </c>
      <c r="E1447">
        <f t="shared" si="90"/>
        <v>2020</v>
      </c>
    </row>
    <row r="1448" spans="1:5" ht="12.75">
      <c r="A1448">
        <f t="shared" si="88"/>
        <v>0</v>
      </c>
      <c r="B1448" t="s">
        <v>2575</v>
      </c>
      <c r="C1448">
        <f ca="1" t="shared" si="91"/>
        <v>0</v>
      </c>
      <c r="D1448">
        <f t="shared" si="89"/>
        <v>0</v>
      </c>
      <c r="E1448">
        <f t="shared" si="90"/>
        <v>2020</v>
      </c>
    </row>
    <row r="1449" spans="1:5" ht="12.75">
      <c r="A1449">
        <f t="shared" si="88"/>
        <v>0</v>
      </c>
      <c r="B1449" t="s">
        <v>2577</v>
      </c>
      <c r="C1449">
        <f ca="1" t="shared" si="91"/>
        <v>0</v>
      </c>
      <c r="D1449">
        <f t="shared" si="89"/>
        <v>0</v>
      </c>
      <c r="E1449">
        <f t="shared" si="90"/>
        <v>2020</v>
      </c>
    </row>
    <row r="1450" spans="1:5" ht="12.75">
      <c r="A1450">
        <f t="shared" si="88"/>
        <v>0</v>
      </c>
      <c r="B1450" t="s">
        <v>2578</v>
      </c>
      <c r="C1450">
        <f ca="1" t="shared" si="91"/>
        <v>0</v>
      </c>
      <c r="D1450">
        <f t="shared" si="89"/>
        <v>0</v>
      </c>
      <c r="E1450">
        <f t="shared" si="90"/>
        <v>2020</v>
      </c>
    </row>
    <row r="1451" spans="1:5" ht="12.75">
      <c r="A1451">
        <f t="shared" si="88"/>
        <v>0</v>
      </c>
      <c r="B1451" t="s">
        <v>2579</v>
      </c>
      <c r="C1451">
        <f ca="1" t="shared" si="91"/>
        <v>0</v>
      </c>
      <c r="D1451">
        <f t="shared" si="89"/>
        <v>0</v>
      </c>
      <c r="E1451">
        <f t="shared" si="90"/>
        <v>2020</v>
      </c>
    </row>
    <row r="1452" spans="1:5" ht="12.75">
      <c r="A1452">
        <f t="shared" si="88"/>
        <v>0</v>
      </c>
      <c r="B1452" t="s">
        <v>2580</v>
      </c>
      <c r="C1452">
        <f ca="1" t="shared" si="91"/>
        <v>0</v>
      </c>
      <c r="D1452">
        <f t="shared" si="89"/>
        <v>0</v>
      </c>
      <c r="E1452">
        <f t="shared" si="90"/>
        <v>2020</v>
      </c>
    </row>
    <row r="1453" spans="1:5" ht="12.75">
      <c r="A1453">
        <f t="shared" si="88"/>
        <v>0</v>
      </c>
      <c r="B1453" t="s">
        <v>2581</v>
      </c>
      <c r="C1453">
        <f ca="1" t="shared" si="91"/>
        <v>0</v>
      </c>
      <c r="D1453">
        <f t="shared" si="89"/>
        <v>0</v>
      </c>
      <c r="E1453">
        <f t="shared" si="90"/>
        <v>2020</v>
      </c>
    </row>
    <row r="1454" spans="1:5" ht="12.75">
      <c r="A1454">
        <f t="shared" si="88"/>
        <v>0</v>
      </c>
      <c r="B1454" t="s">
        <v>2582</v>
      </c>
      <c r="C1454">
        <f ca="1" t="shared" si="91"/>
        <v>0</v>
      </c>
      <c r="D1454">
        <f t="shared" si="89"/>
        <v>0</v>
      </c>
      <c r="E1454">
        <f t="shared" si="90"/>
        <v>2020</v>
      </c>
    </row>
    <row r="1455" spans="1:5" ht="12.75">
      <c r="A1455">
        <f t="shared" si="88"/>
        <v>0</v>
      </c>
      <c r="B1455" t="s">
        <v>2583</v>
      </c>
      <c r="C1455">
        <f ca="1" t="shared" si="91"/>
        <v>0</v>
      </c>
      <c r="D1455">
        <f t="shared" si="89"/>
        <v>0</v>
      </c>
      <c r="E1455">
        <f t="shared" si="90"/>
        <v>2020</v>
      </c>
    </row>
    <row r="1456" spans="1:5" ht="12.75">
      <c r="A1456">
        <f t="shared" si="88"/>
        <v>0</v>
      </c>
      <c r="B1456" t="s">
        <v>2584</v>
      </c>
      <c r="C1456">
        <f ca="1" t="shared" si="91"/>
        <v>0</v>
      </c>
      <c r="D1456">
        <f t="shared" si="89"/>
        <v>0</v>
      </c>
      <c r="E1456">
        <f t="shared" si="90"/>
        <v>2020</v>
      </c>
    </row>
    <row r="1457" spans="1:5" ht="12.75">
      <c r="A1457">
        <f t="shared" si="88"/>
        <v>0</v>
      </c>
      <c r="B1457" t="s">
        <v>2585</v>
      </c>
      <c r="C1457">
        <f ca="1" t="shared" si="91"/>
        <v>0</v>
      </c>
      <c r="D1457">
        <f t="shared" si="89"/>
        <v>0</v>
      </c>
      <c r="E1457">
        <f t="shared" si="90"/>
        <v>2020</v>
      </c>
    </row>
    <row r="1458" spans="1:5" ht="12.75">
      <c r="A1458">
        <f t="shared" si="88"/>
        <v>0</v>
      </c>
      <c r="B1458" t="s">
        <v>2586</v>
      </c>
      <c r="C1458">
        <f ca="1" t="shared" si="91"/>
        <v>0</v>
      </c>
      <c r="D1458">
        <f t="shared" si="89"/>
        <v>0</v>
      </c>
      <c r="E1458">
        <f t="shared" si="90"/>
        <v>2020</v>
      </c>
    </row>
    <row r="1459" spans="1:5" ht="12.75">
      <c r="A1459">
        <f t="shared" si="88"/>
        <v>0</v>
      </c>
      <c r="B1459" t="s">
        <v>2587</v>
      </c>
      <c r="C1459">
        <f ca="1" t="shared" si="91"/>
        <v>0</v>
      </c>
      <c r="D1459">
        <f t="shared" si="89"/>
        <v>0</v>
      </c>
      <c r="E1459">
        <f t="shared" si="90"/>
        <v>2020</v>
      </c>
    </row>
    <row r="1460" spans="1:5" ht="12.75">
      <c r="A1460">
        <f t="shared" si="88"/>
        <v>0</v>
      </c>
      <c r="B1460" t="s">
        <v>2588</v>
      </c>
      <c r="C1460">
        <f ca="1" t="shared" si="91"/>
        <v>0</v>
      </c>
      <c r="D1460">
        <f t="shared" si="89"/>
        <v>0</v>
      </c>
      <c r="E1460">
        <f t="shared" si="90"/>
        <v>2020</v>
      </c>
    </row>
    <row r="1461" spans="1:5" ht="12.75">
      <c r="A1461">
        <f t="shared" si="88"/>
        <v>0</v>
      </c>
      <c r="B1461" t="s">
        <v>2589</v>
      </c>
      <c r="C1461">
        <f ca="1" t="shared" si="91"/>
        <v>0</v>
      </c>
      <c r="D1461">
        <f t="shared" si="89"/>
        <v>0</v>
      </c>
      <c r="E1461">
        <f t="shared" si="90"/>
        <v>2020</v>
      </c>
    </row>
    <row r="1462" spans="1:5" ht="12.75">
      <c r="A1462">
        <f t="shared" si="88"/>
        <v>0</v>
      </c>
      <c r="B1462" t="s">
        <v>2590</v>
      </c>
      <c r="C1462">
        <f ca="1" t="shared" si="91"/>
        <v>0</v>
      </c>
      <c r="D1462">
        <f t="shared" si="89"/>
        <v>0</v>
      </c>
      <c r="E1462">
        <f t="shared" si="90"/>
        <v>2020</v>
      </c>
    </row>
    <row r="1463" spans="1:5" ht="12.75">
      <c r="A1463">
        <f t="shared" si="88"/>
        <v>0</v>
      </c>
      <c r="B1463" t="s">
        <v>2591</v>
      </c>
      <c r="C1463">
        <f ca="1" t="shared" si="91"/>
        <v>0</v>
      </c>
      <c r="D1463">
        <f t="shared" si="89"/>
        <v>0</v>
      </c>
      <c r="E1463">
        <f t="shared" si="90"/>
        <v>2020</v>
      </c>
    </row>
    <row r="1464" spans="1:5" ht="12.75">
      <c r="A1464">
        <f t="shared" si="88"/>
        <v>0</v>
      </c>
      <c r="B1464" t="s">
        <v>2592</v>
      </c>
      <c r="C1464">
        <f ca="1" t="shared" si="91"/>
        <v>0</v>
      </c>
      <c r="D1464">
        <f t="shared" si="89"/>
        <v>0</v>
      </c>
      <c r="E1464">
        <f t="shared" si="90"/>
        <v>2020</v>
      </c>
    </row>
    <row r="1465" spans="1:5" ht="12.75">
      <c r="A1465">
        <f t="shared" si="88"/>
        <v>0</v>
      </c>
      <c r="B1465" t="s">
        <v>2593</v>
      </c>
      <c r="C1465">
        <f ca="1" t="shared" si="91"/>
        <v>0</v>
      </c>
      <c r="D1465">
        <f t="shared" si="89"/>
        <v>0</v>
      </c>
      <c r="E1465">
        <f t="shared" si="90"/>
        <v>2020</v>
      </c>
    </row>
    <row r="1466" spans="1:5" ht="12.75">
      <c r="A1466">
        <f t="shared" si="88"/>
        <v>0</v>
      </c>
      <c r="B1466" t="s">
        <v>2594</v>
      </c>
      <c r="C1466">
        <f ca="1" t="shared" si="91"/>
        <v>0</v>
      </c>
      <c r="D1466">
        <f t="shared" si="89"/>
        <v>0</v>
      </c>
      <c r="E1466">
        <f t="shared" si="90"/>
        <v>2020</v>
      </c>
    </row>
    <row r="1467" spans="1:5" ht="12.75">
      <c r="A1467">
        <f t="shared" si="88"/>
        <v>0</v>
      </c>
      <c r="B1467" t="s">
        <v>2595</v>
      </c>
      <c r="C1467">
        <f ca="1" t="shared" si="91"/>
        <v>0</v>
      </c>
      <c r="D1467">
        <f t="shared" si="89"/>
        <v>0</v>
      </c>
      <c r="E1467">
        <f t="shared" si="90"/>
        <v>2020</v>
      </c>
    </row>
    <row r="1468" spans="1:5" ht="12.75">
      <c r="A1468">
        <f t="shared" si="88"/>
        <v>0</v>
      </c>
      <c r="B1468" t="s">
        <v>2596</v>
      </c>
      <c r="C1468">
        <f ca="1" t="shared" si="91"/>
        <v>0</v>
      </c>
      <c r="D1468">
        <f t="shared" si="89"/>
        <v>0</v>
      </c>
      <c r="E1468">
        <f t="shared" si="90"/>
        <v>2020</v>
      </c>
    </row>
    <row r="1469" spans="1:5" ht="12.75">
      <c r="A1469">
        <f t="shared" si="88"/>
        <v>0</v>
      </c>
      <c r="B1469" t="s">
        <v>2597</v>
      </c>
      <c r="C1469">
        <f ca="1" t="shared" si="91"/>
        <v>0</v>
      </c>
      <c r="D1469">
        <f t="shared" si="89"/>
        <v>0</v>
      </c>
      <c r="E1469">
        <f t="shared" si="90"/>
        <v>2020</v>
      </c>
    </row>
    <row r="1470" spans="1:5" ht="12.75">
      <c r="A1470">
        <f t="shared" si="88"/>
        <v>0</v>
      </c>
      <c r="B1470" t="s">
        <v>2598</v>
      </c>
      <c r="C1470">
        <f ca="1" t="shared" si="91"/>
        <v>0</v>
      </c>
      <c r="D1470">
        <f t="shared" si="89"/>
        <v>0</v>
      </c>
      <c r="E1470">
        <f t="shared" si="90"/>
        <v>2020</v>
      </c>
    </row>
    <row r="1471" spans="1:5" ht="12.75">
      <c r="A1471">
        <f t="shared" si="88"/>
        <v>0</v>
      </c>
      <c r="B1471" t="s">
        <v>2601</v>
      </c>
      <c r="C1471">
        <f ca="1" t="shared" si="91"/>
        <v>0</v>
      </c>
      <c r="D1471">
        <f t="shared" si="89"/>
        <v>0</v>
      </c>
      <c r="E1471">
        <f t="shared" si="90"/>
        <v>2020</v>
      </c>
    </row>
    <row r="1472" spans="1:5" ht="12.75">
      <c r="A1472">
        <f t="shared" si="88"/>
        <v>0</v>
      </c>
      <c r="B1472" t="s">
        <v>2603</v>
      </c>
      <c r="C1472">
        <f ca="1" t="shared" si="91"/>
        <v>0</v>
      </c>
      <c r="D1472">
        <f t="shared" si="89"/>
        <v>0</v>
      </c>
      <c r="E1472">
        <f t="shared" si="90"/>
        <v>2020</v>
      </c>
    </row>
    <row r="1473" spans="1:5" ht="12.75">
      <c r="A1473">
        <f t="shared" si="88"/>
        <v>0</v>
      </c>
      <c r="B1473" t="s">
        <v>2604</v>
      </c>
      <c r="C1473">
        <f ca="1" t="shared" si="91"/>
        <v>0</v>
      </c>
      <c r="D1473">
        <f t="shared" si="89"/>
        <v>0</v>
      </c>
      <c r="E1473">
        <f t="shared" si="90"/>
        <v>2020</v>
      </c>
    </row>
    <row r="1474" spans="1:5" ht="12.75">
      <c r="A1474">
        <f t="shared" si="88"/>
        <v>0</v>
      </c>
      <c r="B1474" t="s">
        <v>2605</v>
      </c>
      <c r="C1474">
        <f ca="1" t="shared" si="91"/>
        <v>0</v>
      </c>
      <c r="D1474">
        <f t="shared" si="89"/>
        <v>0</v>
      </c>
      <c r="E1474">
        <f t="shared" si="90"/>
        <v>2020</v>
      </c>
    </row>
    <row r="1475" spans="1:5" ht="12.75">
      <c r="A1475">
        <f t="shared" si="88"/>
        <v>0</v>
      </c>
      <c r="B1475" t="s">
        <v>2606</v>
      </c>
      <c r="C1475">
        <f ca="1" t="shared" si="91"/>
        <v>0</v>
      </c>
      <c r="D1475">
        <f t="shared" si="89"/>
        <v>0</v>
      </c>
      <c r="E1475">
        <f t="shared" si="90"/>
        <v>2020</v>
      </c>
    </row>
    <row r="1476" spans="1:5" ht="12.75">
      <c r="A1476">
        <f t="shared" si="88"/>
        <v>0</v>
      </c>
      <c r="B1476" t="s">
        <v>2607</v>
      </c>
      <c r="C1476">
        <f ca="1" t="shared" si="91"/>
        <v>0</v>
      </c>
      <c r="D1476">
        <f t="shared" si="89"/>
        <v>0</v>
      </c>
      <c r="E1476">
        <f t="shared" si="90"/>
        <v>2020</v>
      </c>
    </row>
    <row r="1477" spans="1:5" ht="12.75">
      <c r="A1477">
        <f t="shared" si="88"/>
        <v>0</v>
      </c>
      <c r="B1477" t="s">
        <v>2609</v>
      </c>
      <c r="C1477">
        <f ca="1" t="shared" si="91"/>
        <v>0</v>
      </c>
      <c r="D1477">
        <f t="shared" si="89"/>
        <v>0</v>
      </c>
      <c r="E1477">
        <f t="shared" si="90"/>
        <v>2020</v>
      </c>
    </row>
    <row r="1478" spans="1:5" ht="12.75">
      <c r="A1478">
        <f t="shared" si="88"/>
        <v>0</v>
      </c>
      <c r="B1478" t="s">
        <v>2610</v>
      </c>
      <c r="C1478">
        <f ca="1" t="shared" si="91"/>
        <v>0</v>
      </c>
      <c r="D1478">
        <f t="shared" si="89"/>
        <v>0</v>
      </c>
      <c r="E1478">
        <f t="shared" si="90"/>
        <v>2020</v>
      </c>
    </row>
    <row r="1479" spans="1:5" ht="12.75">
      <c r="A1479">
        <f t="shared" si="88"/>
        <v>0</v>
      </c>
      <c r="B1479" t="s">
        <v>2611</v>
      </c>
      <c r="C1479">
        <f ca="1" t="shared" si="91"/>
        <v>0</v>
      </c>
      <c r="D1479">
        <f t="shared" si="89"/>
        <v>0</v>
      </c>
      <c r="E1479">
        <f t="shared" si="90"/>
        <v>2020</v>
      </c>
    </row>
    <row r="1480" spans="1:5" ht="12.75">
      <c r="A1480">
        <f t="shared" si="88"/>
        <v>0</v>
      </c>
      <c r="B1480" t="s">
        <v>2612</v>
      </c>
      <c r="C1480">
        <f ca="1" t="shared" si="91"/>
        <v>0</v>
      </c>
      <c r="D1480">
        <f t="shared" si="89"/>
        <v>0</v>
      </c>
      <c r="E1480">
        <f t="shared" si="90"/>
        <v>2020</v>
      </c>
    </row>
    <row r="1481" spans="1:5" ht="12.75">
      <c r="A1481">
        <f t="shared" si="88"/>
        <v>0</v>
      </c>
      <c r="B1481" t="s">
        <v>2613</v>
      </c>
      <c r="C1481">
        <f ca="1" t="shared" si="91"/>
        <v>0</v>
      </c>
      <c r="D1481">
        <f t="shared" si="89"/>
        <v>0</v>
      </c>
      <c r="E1481">
        <f t="shared" si="90"/>
        <v>2020</v>
      </c>
    </row>
    <row r="1482" spans="1:5" ht="12.75">
      <c r="A1482">
        <f t="shared" si="88"/>
        <v>0</v>
      </c>
      <c r="B1482" t="s">
        <v>2614</v>
      </c>
      <c r="C1482">
        <f ca="1" t="shared" si="91"/>
        <v>0</v>
      </c>
      <c r="D1482">
        <f t="shared" si="89"/>
        <v>0</v>
      </c>
      <c r="E1482">
        <f t="shared" si="90"/>
        <v>2020</v>
      </c>
    </row>
    <row r="1483" spans="1:5" ht="12.75">
      <c r="A1483">
        <f aca="true" t="shared" si="92" ref="A1483:A1526">clues</f>
        <v>0</v>
      </c>
      <c r="B1483" t="s">
        <v>2042</v>
      </c>
      <c r="C1483">
        <f ca="1" t="shared" si="91"/>
        <v>0</v>
      </c>
      <c r="D1483">
        <f aca="true" t="shared" si="93" ref="D1483:D1526">mes</f>
        <v>0</v>
      </c>
      <c r="E1483">
        <f aca="true" t="shared" si="94" ref="E1483:E1526">anno</f>
        <v>2020</v>
      </c>
    </row>
    <row r="1484" spans="1:5" ht="12.75">
      <c r="A1484">
        <f t="shared" si="92"/>
        <v>0</v>
      </c>
      <c r="B1484" t="s">
        <v>2043</v>
      </c>
      <c r="C1484">
        <f ca="1" t="shared" si="91"/>
        <v>0</v>
      </c>
      <c r="D1484">
        <f t="shared" si="93"/>
        <v>0</v>
      </c>
      <c r="E1484">
        <f t="shared" si="94"/>
        <v>2020</v>
      </c>
    </row>
    <row r="1485" spans="1:5" ht="12.75">
      <c r="A1485">
        <f t="shared" si="92"/>
        <v>0</v>
      </c>
      <c r="B1485" t="s">
        <v>2044</v>
      </c>
      <c r="C1485">
        <f ca="1" t="shared" si="91"/>
        <v>0</v>
      </c>
      <c r="D1485">
        <f t="shared" si="93"/>
        <v>0</v>
      </c>
      <c r="E1485">
        <f t="shared" si="94"/>
        <v>2020</v>
      </c>
    </row>
    <row r="1486" spans="1:5" ht="12.75">
      <c r="A1486">
        <f t="shared" si="92"/>
        <v>0</v>
      </c>
      <c r="B1486" t="s">
        <v>2045</v>
      </c>
      <c r="C1486">
        <f ca="1" t="shared" si="91"/>
        <v>0</v>
      </c>
      <c r="D1486">
        <f t="shared" si="93"/>
        <v>0</v>
      </c>
      <c r="E1486">
        <f t="shared" si="94"/>
        <v>2020</v>
      </c>
    </row>
    <row r="1487" spans="1:5" ht="12.75">
      <c r="A1487">
        <f t="shared" si="92"/>
        <v>0</v>
      </c>
      <c r="B1487" t="s">
        <v>2046</v>
      </c>
      <c r="C1487">
        <f ca="1" t="shared" si="95" ref="C1487:C1526">INDIRECT(B1487)</f>
        <v>0</v>
      </c>
      <c r="D1487">
        <f t="shared" si="93"/>
        <v>0</v>
      </c>
      <c r="E1487">
        <f t="shared" si="94"/>
        <v>2020</v>
      </c>
    </row>
    <row r="1488" spans="1:5" ht="12.75">
      <c r="A1488">
        <f t="shared" si="92"/>
        <v>0</v>
      </c>
      <c r="B1488" t="s">
        <v>2047</v>
      </c>
      <c r="C1488">
        <f ca="1" t="shared" si="95"/>
        <v>0</v>
      </c>
      <c r="D1488">
        <f t="shared" si="93"/>
        <v>0</v>
      </c>
      <c r="E1488">
        <f t="shared" si="94"/>
        <v>2020</v>
      </c>
    </row>
    <row r="1489" spans="1:5" ht="12.75">
      <c r="A1489">
        <f t="shared" si="92"/>
        <v>0</v>
      </c>
      <c r="B1489" t="s">
        <v>2049</v>
      </c>
      <c r="C1489">
        <f ca="1" t="shared" si="95"/>
        <v>0</v>
      </c>
      <c r="D1489">
        <f t="shared" si="93"/>
        <v>0</v>
      </c>
      <c r="E1489">
        <f t="shared" si="94"/>
        <v>2020</v>
      </c>
    </row>
    <row r="1490" spans="1:5" ht="12.75">
      <c r="A1490">
        <f t="shared" si="92"/>
        <v>0</v>
      </c>
      <c r="B1490" t="s">
        <v>2051</v>
      </c>
      <c r="C1490">
        <f ca="1" t="shared" si="95"/>
        <v>0</v>
      </c>
      <c r="D1490">
        <f t="shared" si="93"/>
        <v>0</v>
      </c>
      <c r="E1490">
        <f t="shared" si="94"/>
        <v>2020</v>
      </c>
    </row>
    <row r="1491" spans="1:5" ht="12.75">
      <c r="A1491">
        <f t="shared" si="92"/>
        <v>0</v>
      </c>
      <c r="B1491" t="s">
        <v>2052</v>
      </c>
      <c r="C1491">
        <f ca="1" t="shared" si="95"/>
        <v>0</v>
      </c>
      <c r="D1491">
        <f t="shared" si="93"/>
        <v>0</v>
      </c>
      <c r="E1491">
        <f t="shared" si="94"/>
        <v>2020</v>
      </c>
    </row>
    <row r="1492" spans="1:5" ht="12.75">
      <c r="A1492">
        <f t="shared" si="92"/>
        <v>0</v>
      </c>
      <c r="B1492" t="s">
        <v>2054</v>
      </c>
      <c r="C1492">
        <f ca="1" t="shared" si="95"/>
        <v>0</v>
      </c>
      <c r="D1492">
        <f t="shared" si="93"/>
        <v>0</v>
      </c>
      <c r="E1492">
        <f t="shared" si="94"/>
        <v>2020</v>
      </c>
    </row>
    <row r="1493" spans="1:5" ht="12.75">
      <c r="A1493">
        <f t="shared" si="92"/>
        <v>0</v>
      </c>
      <c r="B1493" t="s">
        <v>2056</v>
      </c>
      <c r="C1493">
        <f ca="1" t="shared" si="95"/>
        <v>0</v>
      </c>
      <c r="D1493">
        <f t="shared" si="93"/>
        <v>0</v>
      </c>
      <c r="E1493">
        <f t="shared" si="94"/>
        <v>2020</v>
      </c>
    </row>
    <row r="1494" spans="1:5" ht="12.75">
      <c r="A1494">
        <f t="shared" si="92"/>
        <v>0</v>
      </c>
      <c r="B1494" t="s">
        <v>2058</v>
      </c>
      <c r="C1494">
        <f ca="1" t="shared" si="95"/>
        <v>0</v>
      </c>
      <c r="D1494">
        <f t="shared" si="93"/>
        <v>0</v>
      </c>
      <c r="E1494">
        <f t="shared" si="94"/>
        <v>2020</v>
      </c>
    </row>
    <row r="1495" spans="1:5" ht="12.75">
      <c r="A1495">
        <f t="shared" si="92"/>
        <v>0</v>
      </c>
      <c r="B1495" t="s">
        <v>2060</v>
      </c>
      <c r="C1495">
        <f ca="1" t="shared" si="95"/>
        <v>0</v>
      </c>
      <c r="D1495">
        <f t="shared" si="93"/>
        <v>0</v>
      </c>
      <c r="E1495">
        <f t="shared" si="94"/>
        <v>2020</v>
      </c>
    </row>
    <row r="1496" spans="1:5" ht="12.75">
      <c r="A1496">
        <f t="shared" si="92"/>
        <v>0</v>
      </c>
      <c r="B1496" t="s">
        <v>2062</v>
      </c>
      <c r="C1496">
        <f ca="1" t="shared" si="95"/>
        <v>0</v>
      </c>
      <c r="D1496">
        <f t="shared" si="93"/>
        <v>0</v>
      </c>
      <c r="E1496">
        <f t="shared" si="94"/>
        <v>2020</v>
      </c>
    </row>
    <row r="1497" spans="1:5" ht="12.75">
      <c r="A1497">
        <f t="shared" si="92"/>
        <v>0</v>
      </c>
      <c r="B1497" t="s">
        <v>2063</v>
      </c>
      <c r="C1497">
        <f ca="1" t="shared" si="95"/>
        <v>0</v>
      </c>
      <c r="D1497">
        <f t="shared" si="93"/>
        <v>0</v>
      </c>
      <c r="E1497">
        <f t="shared" si="94"/>
        <v>2020</v>
      </c>
    </row>
    <row r="1498" spans="1:5" ht="12.75">
      <c r="A1498">
        <f t="shared" si="92"/>
        <v>0</v>
      </c>
      <c r="B1498" t="s">
        <v>2065</v>
      </c>
      <c r="C1498">
        <f ca="1" t="shared" si="95"/>
        <v>0</v>
      </c>
      <c r="D1498">
        <f t="shared" si="93"/>
        <v>0</v>
      </c>
      <c r="E1498">
        <f t="shared" si="94"/>
        <v>2020</v>
      </c>
    </row>
    <row r="1499" spans="1:5" ht="12.75">
      <c r="A1499">
        <f t="shared" si="92"/>
        <v>0</v>
      </c>
      <c r="B1499" t="s">
        <v>2616</v>
      </c>
      <c r="C1499">
        <f ca="1" t="shared" si="95"/>
        <v>0</v>
      </c>
      <c r="D1499">
        <f t="shared" si="93"/>
        <v>0</v>
      </c>
      <c r="E1499">
        <f t="shared" si="94"/>
        <v>2020</v>
      </c>
    </row>
    <row r="1500" spans="1:5" ht="12.75">
      <c r="A1500">
        <f t="shared" si="92"/>
        <v>0</v>
      </c>
      <c r="B1500" t="s">
        <v>2618</v>
      </c>
      <c r="C1500">
        <f ca="1" t="shared" si="95"/>
        <v>0</v>
      </c>
      <c r="D1500">
        <f t="shared" si="93"/>
        <v>0</v>
      </c>
      <c r="E1500">
        <f t="shared" si="94"/>
        <v>2020</v>
      </c>
    </row>
    <row r="1501" spans="1:5" ht="12.75">
      <c r="A1501">
        <f t="shared" si="92"/>
        <v>0</v>
      </c>
      <c r="B1501" t="s">
        <v>2620</v>
      </c>
      <c r="C1501">
        <f ca="1" t="shared" si="95"/>
        <v>0</v>
      </c>
      <c r="D1501">
        <f t="shared" si="93"/>
        <v>0</v>
      </c>
      <c r="E1501">
        <f t="shared" si="94"/>
        <v>2020</v>
      </c>
    </row>
    <row r="1502" spans="1:5" ht="12.75">
      <c r="A1502">
        <f t="shared" si="92"/>
        <v>0</v>
      </c>
      <c r="B1502" t="s">
        <v>2622</v>
      </c>
      <c r="C1502">
        <f ca="1" t="shared" si="95"/>
        <v>0</v>
      </c>
      <c r="D1502">
        <f t="shared" si="93"/>
        <v>0</v>
      </c>
      <c r="E1502">
        <f t="shared" si="94"/>
        <v>2020</v>
      </c>
    </row>
    <row r="1503" spans="1:5" ht="12.75">
      <c r="A1503">
        <f t="shared" si="92"/>
        <v>0</v>
      </c>
      <c r="B1503" t="s">
        <v>2624</v>
      </c>
      <c r="C1503">
        <f ca="1" t="shared" si="95"/>
        <v>0</v>
      </c>
      <c r="D1503">
        <f t="shared" si="93"/>
        <v>0</v>
      </c>
      <c r="E1503">
        <f t="shared" si="94"/>
        <v>2020</v>
      </c>
    </row>
    <row r="1504" spans="1:5" ht="12.75">
      <c r="A1504">
        <f t="shared" si="92"/>
        <v>0</v>
      </c>
      <c r="B1504" t="s">
        <v>2627</v>
      </c>
      <c r="C1504">
        <f ca="1" t="shared" si="95"/>
        <v>0</v>
      </c>
      <c r="D1504">
        <f t="shared" si="93"/>
        <v>0</v>
      </c>
      <c r="E1504">
        <f t="shared" si="94"/>
        <v>2020</v>
      </c>
    </row>
    <row r="1505" spans="1:5" ht="12.75">
      <c r="A1505">
        <f t="shared" si="92"/>
        <v>0</v>
      </c>
      <c r="B1505" t="s">
        <v>2629</v>
      </c>
      <c r="C1505">
        <f ca="1" t="shared" si="95"/>
        <v>0</v>
      </c>
      <c r="D1505">
        <f t="shared" si="93"/>
        <v>0</v>
      </c>
      <c r="E1505">
        <f t="shared" si="94"/>
        <v>2020</v>
      </c>
    </row>
    <row r="1506" spans="1:5" ht="12.75">
      <c r="A1506">
        <f t="shared" si="92"/>
        <v>0</v>
      </c>
      <c r="B1506" t="s">
        <v>2631</v>
      </c>
      <c r="C1506">
        <f ca="1" t="shared" si="95"/>
        <v>0</v>
      </c>
      <c r="D1506">
        <f t="shared" si="93"/>
        <v>0</v>
      </c>
      <c r="E1506">
        <f t="shared" si="94"/>
        <v>2020</v>
      </c>
    </row>
    <row r="1507" spans="1:5" ht="12.75">
      <c r="A1507">
        <f t="shared" si="92"/>
        <v>0</v>
      </c>
      <c r="B1507" t="s">
        <v>2633</v>
      </c>
      <c r="C1507">
        <f ca="1" t="shared" si="95"/>
        <v>0</v>
      </c>
      <c r="D1507">
        <f t="shared" si="93"/>
        <v>0</v>
      </c>
      <c r="E1507">
        <f t="shared" si="94"/>
        <v>2020</v>
      </c>
    </row>
    <row r="1508" spans="1:5" ht="12.75">
      <c r="A1508">
        <f t="shared" si="92"/>
        <v>0</v>
      </c>
      <c r="B1508" t="s">
        <v>2635</v>
      </c>
      <c r="C1508">
        <f ca="1" t="shared" si="95"/>
        <v>0</v>
      </c>
      <c r="D1508">
        <f t="shared" si="93"/>
        <v>0</v>
      </c>
      <c r="E1508">
        <f t="shared" si="94"/>
        <v>2020</v>
      </c>
    </row>
    <row r="1509" spans="1:5" ht="12.75">
      <c r="A1509">
        <f t="shared" si="92"/>
        <v>0</v>
      </c>
      <c r="B1509" t="s">
        <v>2636</v>
      </c>
      <c r="C1509">
        <f ca="1" t="shared" si="95"/>
        <v>0</v>
      </c>
      <c r="D1509">
        <f t="shared" si="93"/>
        <v>0</v>
      </c>
      <c r="E1509">
        <f t="shared" si="94"/>
        <v>2020</v>
      </c>
    </row>
    <row r="1510" spans="1:5" ht="12.75">
      <c r="A1510">
        <f t="shared" si="92"/>
        <v>0</v>
      </c>
      <c r="B1510" t="s">
        <v>2639</v>
      </c>
      <c r="C1510">
        <f ca="1" t="shared" si="95"/>
        <v>0</v>
      </c>
      <c r="D1510">
        <f t="shared" si="93"/>
        <v>0</v>
      </c>
      <c r="E1510">
        <f t="shared" si="94"/>
        <v>2020</v>
      </c>
    </row>
    <row r="1511" spans="1:5" ht="12.75">
      <c r="A1511">
        <f t="shared" si="92"/>
        <v>0</v>
      </c>
      <c r="B1511" t="s">
        <v>2641</v>
      </c>
      <c r="C1511">
        <f ca="1" t="shared" si="95"/>
        <v>0</v>
      </c>
      <c r="D1511">
        <f t="shared" si="93"/>
        <v>0</v>
      </c>
      <c r="E1511">
        <f t="shared" si="94"/>
        <v>2020</v>
      </c>
    </row>
    <row r="1512" spans="1:5" ht="12.75">
      <c r="A1512">
        <f t="shared" si="92"/>
        <v>0</v>
      </c>
      <c r="B1512" t="s">
        <v>2643</v>
      </c>
      <c r="C1512">
        <f ca="1" t="shared" si="95"/>
        <v>0</v>
      </c>
      <c r="D1512">
        <f t="shared" si="93"/>
        <v>0</v>
      </c>
      <c r="E1512">
        <f t="shared" si="94"/>
        <v>2020</v>
      </c>
    </row>
    <row r="1513" spans="1:5" ht="12.75">
      <c r="A1513">
        <f t="shared" si="92"/>
        <v>0</v>
      </c>
      <c r="B1513" t="s">
        <v>2646</v>
      </c>
      <c r="C1513">
        <f ca="1" t="shared" si="95"/>
        <v>0</v>
      </c>
      <c r="D1513">
        <f t="shared" si="93"/>
        <v>0</v>
      </c>
      <c r="E1513">
        <f t="shared" si="94"/>
        <v>2020</v>
      </c>
    </row>
    <row r="1514" spans="1:5" ht="12.75">
      <c r="A1514">
        <f t="shared" si="92"/>
        <v>0</v>
      </c>
      <c r="B1514" t="s">
        <v>2648</v>
      </c>
      <c r="C1514">
        <f ca="1" t="shared" si="95"/>
        <v>0</v>
      </c>
      <c r="D1514">
        <f t="shared" si="93"/>
        <v>0</v>
      </c>
      <c r="E1514">
        <f t="shared" si="94"/>
        <v>2020</v>
      </c>
    </row>
    <row r="1515" spans="1:5" ht="12.75">
      <c r="A1515">
        <f t="shared" si="92"/>
        <v>0</v>
      </c>
      <c r="B1515" t="s">
        <v>2650</v>
      </c>
      <c r="C1515">
        <f ca="1" t="shared" si="95"/>
        <v>0</v>
      </c>
      <c r="D1515">
        <f t="shared" si="93"/>
        <v>0</v>
      </c>
      <c r="E1515">
        <f t="shared" si="94"/>
        <v>2020</v>
      </c>
    </row>
    <row r="1516" spans="1:5" ht="12.75">
      <c r="A1516">
        <f t="shared" si="92"/>
        <v>0</v>
      </c>
      <c r="B1516" t="s">
        <v>2652</v>
      </c>
      <c r="C1516">
        <f ca="1" t="shared" si="95"/>
        <v>0</v>
      </c>
      <c r="D1516">
        <f t="shared" si="93"/>
        <v>0</v>
      </c>
      <c r="E1516">
        <f t="shared" si="94"/>
        <v>2020</v>
      </c>
    </row>
    <row r="1517" spans="1:5" ht="12.75">
      <c r="A1517">
        <f t="shared" si="92"/>
        <v>0</v>
      </c>
      <c r="B1517" t="s">
        <v>2653</v>
      </c>
      <c r="C1517">
        <f ca="1" t="shared" si="95"/>
        <v>0</v>
      </c>
      <c r="D1517">
        <f t="shared" si="93"/>
        <v>0</v>
      </c>
      <c r="E1517">
        <f t="shared" si="94"/>
        <v>2020</v>
      </c>
    </row>
    <row r="1518" spans="1:5" ht="12.75">
      <c r="A1518">
        <f t="shared" si="92"/>
        <v>0</v>
      </c>
      <c r="B1518" t="s">
        <v>2655</v>
      </c>
      <c r="C1518">
        <f ca="1" t="shared" si="95"/>
        <v>0</v>
      </c>
      <c r="D1518">
        <f t="shared" si="93"/>
        <v>0</v>
      </c>
      <c r="E1518">
        <f t="shared" si="94"/>
        <v>2020</v>
      </c>
    </row>
    <row r="1519" spans="1:5" ht="12.75">
      <c r="A1519">
        <f t="shared" si="92"/>
        <v>0</v>
      </c>
      <c r="B1519" t="s">
        <v>2657</v>
      </c>
      <c r="C1519">
        <f ca="1" t="shared" si="95"/>
        <v>0</v>
      </c>
      <c r="D1519">
        <f t="shared" si="93"/>
        <v>0</v>
      </c>
      <c r="E1519">
        <f t="shared" si="94"/>
        <v>2020</v>
      </c>
    </row>
    <row r="1520" spans="1:5" ht="12.75">
      <c r="A1520">
        <f t="shared" si="92"/>
        <v>0</v>
      </c>
      <c r="B1520" t="s">
        <v>2659</v>
      </c>
      <c r="C1520">
        <f ca="1" t="shared" si="95"/>
        <v>0</v>
      </c>
      <c r="D1520">
        <f t="shared" si="93"/>
        <v>0</v>
      </c>
      <c r="E1520">
        <f t="shared" si="94"/>
        <v>2020</v>
      </c>
    </row>
    <row r="1521" spans="1:5" ht="12.75">
      <c r="A1521">
        <f t="shared" si="92"/>
        <v>0</v>
      </c>
      <c r="B1521" t="s">
        <v>2661</v>
      </c>
      <c r="C1521">
        <f ca="1" t="shared" si="95"/>
        <v>0</v>
      </c>
      <c r="D1521">
        <f t="shared" si="93"/>
        <v>0</v>
      </c>
      <c r="E1521">
        <f t="shared" si="94"/>
        <v>2020</v>
      </c>
    </row>
    <row r="1522" spans="1:5" ht="12.75">
      <c r="A1522">
        <f t="shared" si="92"/>
        <v>0</v>
      </c>
      <c r="B1522" t="s">
        <v>2663</v>
      </c>
      <c r="C1522">
        <f ca="1" t="shared" si="95"/>
        <v>0</v>
      </c>
      <c r="D1522">
        <f t="shared" si="93"/>
        <v>0</v>
      </c>
      <c r="E1522">
        <f t="shared" si="94"/>
        <v>2020</v>
      </c>
    </row>
    <row r="1523" spans="1:5" ht="12.75">
      <c r="A1523">
        <f t="shared" si="92"/>
        <v>0</v>
      </c>
      <c r="B1523" t="s">
        <v>2665</v>
      </c>
      <c r="C1523">
        <f ca="1" t="shared" si="95"/>
        <v>0</v>
      </c>
      <c r="D1523">
        <f t="shared" si="93"/>
        <v>0</v>
      </c>
      <c r="E1523">
        <f t="shared" si="94"/>
        <v>2020</v>
      </c>
    </row>
    <row r="1524" spans="1:5" ht="12.75">
      <c r="A1524">
        <f t="shared" si="92"/>
        <v>0</v>
      </c>
      <c r="B1524" t="s">
        <v>2667</v>
      </c>
      <c r="C1524">
        <f ca="1" t="shared" si="95"/>
        <v>0</v>
      </c>
      <c r="D1524">
        <f t="shared" si="93"/>
        <v>0</v>
      </c>
      <c r="E1524">
        <f t="shared" si="94"/>
        <v>2020</v>
      </c>
    </row>
    <row r="1525" spans="1:5" ht="12.75">
      <c r="A1525">
        <f t="shared" si="92"/>
        <v>0</v>
      </c>
      <c r="B1525" t="s">
        <v>2669</v>
      </c>
      <c r="C1525">
        <f ca="1" t="shared" si="95"/>
        <v>0</v>
      </c>
      <c r="D1525">
        <f t="shared" si="93"/>
        <v>0</v>
      </c>
      <c r="E1525">
        <f t="shared" si="94"/>
        <v>2020</v>
      </c>
    </row>
    <row r="1526" spans="1:5" ht="12.75">
      <c r="A1526">
        <f t="shared" si="92"/>
        <v>0</v>
      </c>
      <c r="B1526" t="s">
        <v>2671</v>
      </c>
      <c r="C1526">
        <f ca="1" t="shared" si="95"/>
        <v>0</v>
      </c>
      <c r="D1526">
        <f t="shared" si="93"/>
        <v>0</v>
      </c>
      <c r="E1526">
        <f t="shared" si="94"/>
        <v>2020</v>
      </c>
    </row>
  </sheetData>
  <sheetProtection password="D63C"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9FF99"/>
    <pageSetUpPr fitToPage="1"/>
  </sheetPr>
  <dimension ref="A1:W525"/>
  <sheetViews>
    <sheetView showGridLines="0" zoomScalePageLayoutView="0" workbookViewId="0" topLeftCell="A1">
      <selection activeCell="A1" sqref="A1:E2"/>
    </sheetView>
  </sheetViews>
  <sheetFormatPr defaultColWidth="11.421875" defaultRowHeight="12.75"/>
  <cols>
    <col min="1" max="1" width="8.140625" style="1" customWidth="1"/>
    <col min="2" max="2" width="5.7109375" style="1" customWidth="1"/>
    <col min="3" max="3" width="8.140625" style="1" customWidth="1"/>
    <col min="4" max="4" width="17.7109375" style="1" customWidth="1"/>
    <col min="5" max="5" width="28.8515625" style="1" customWidth="1"/>
    <col min="6" max="6" width="6.7109375" style="1" customWidth="1"/>
    <col min="7" max="7" width="12.8515625" style="1" customWidth="1"/>
    <col min="8" max="13" width="11.421875" style="1" customWidth="1"/>
    <col min="14" max="14" width="24.421875" style="554" customWidth="1"/>
    <col min="15" max="17" width="11.421875" style="554" customWidth="1"/>
    <col min="18" max="18" width="14.8515625" style="555" customWidth="1"/>
    <col min="19" max="20" width="11.421875" style="555" customWidth="1"/>
    <col min="21" max="21" width="35.8515625" style="555" bestFit="1" customWidth="1"/>
    <col min="22" max="22" width="17.421875" style="555" bestFit="1" customWidth="1"/>
    <col min="23" max="23" width="13.57421875" style="411" customWidth="1"/>
    <col min="24" max="16384" width="11.421875" style="1" customWidth="1"/>
  </cols>
  <sheetData>
    <row r="1" spans="1:7" ht="17.25" customHeight="1">
      <c r="A1" s="675" t="s">
        <v>1871</v>
      </c>
      <c r="B1" s="675"/>
      <c r="C1" s="675"/>
      <c r="D1" s="675"/>
      <c r="E1" s="675"/>
      <c r="F1" s="11"/>
      <c r="G1" s="11"/>
    </row>
    <row r="2" spans="1:7" ht="18.75" customHeight="1">
      <c r="A2" s="675"/>
      <c r="B2" s="675"/>
      <c r="C2" s="675"/>
      <c r="D2" s="675"/>
      <c r="E2" s="675"/>
      <c r="F2" s="11"/>
      <c r="G2" s="11"/>
    </row>
    <row r="3" spans="1:7" ht="12.75" customHeight="1">
      <c r="A3" s="3" t="s">
        <v>817</v>
      </c>
      <c r="B3" s="619">
        <f>clues</f>
        <v>0</v>
      </c>
      <c r="C3" s="619"/>
      <c r="D3" s="619"/>
      <c r="E3" s="619"/>
      <c r="F3" s="4"/>
      <c r="G3" s="5"/>
    </row>
    <row r="4" spans="1:7" ht="12.75" customHeight="1">
      <c r="A4" s="3" t="s">
        <v>1866</v>
      </c>
      <c r="B4" s="3"/>
      <c r="C4" s="3"/>
      <c r="D4" s="697">
        <f>unidad</f>
        <v>0</v>
      </c>
      <c r="E4" s="697"/>
      <c r="F4" s="4"/>
      <c r="G4" s="4"/>
    </row>
    <row r="5" spans="1:7" ht="12.75" customHeight="1">
      <c r="A5" s="7" t="s">
        <v>1865</v>
      </c>
      <c r="B5" s="619">
        <f>mes</f>
        <v>0</v>
      </c>
      <c r="C5" s="619"/>
      <c r="D5" s="619"/>
      <c r="E5" s="3"/>
      <c r="F5" s="7" t="s">
        <v>0</v>
      </c>
      <c r="G5" s="392">
        <f>anno</f>
        <v>2020</v>
      </c>
    </row>
    <row r="6" spans="1:7" ht="13.5" thickBot="1">
      <c r="A6" s="22"/>
      <c r="B6" s="8"/>
      <c r="G6" s="553" t="s">
        <v>3224</v>
      </c>
    </row>
    <row r="7" spans="1:23" ht="13.5" customHeight="1" thickBot="1">
      <c r="A7" s="691" t="s">
        <v>57</v>
      </c>
      <c r="B7" s="692"/>
      <c r="C7" s="692"/>
      <c r="D7" s="692"/>
      <c r="E7" s="693"/>
      <c r="F7" s="47" t="s">
        <v>1421</v>
      </c>
      <c r="G7" s="41"/>
      <c r="T7" s="556">
        <f>IF(mes="ENERO",1,"")</f>
      </c>
      <c r="U7" s="556">
        <f>IF(mes="ENERO","Diciembre","")</f>
      </c>
      <c r="V7" s="557" t="s">
        <v>2678</v>
      </c>
      <c r="W7" s="412"/>
    </row>
    <row r="8" spans="1:23" ht="12" customHeight="1">
      <c r="A8" s="694" t="s">
        <v>1118</v>
      </c>
      <c r="B8" s="620" t="s">
        <v>3</v>
      </c>
      <c r="C8" s="694" t="s">
        <v>4</v>
      </c>
      <c r="D8" s="52" t="s">
        <v>6</v>
      </c>
      <c r="E8" s="54"/>
      <c r="F8" s="191" t="s">
        <v>5</v>
      </c>
      <c r="G8" s="487"/>
      <c r="N8" s="554" t="s">
        <v>3225</v>
      </c>
      <c r="T8" s="556">
        <f>IF(mes="FEBRERO",2,"")</f>
      </c>
      <c r="U8" s="556">
        <f>IF(mes="FEBRERO","Enero","")</f>
      </c>
      <c r="V8" s="557" t="s">
        <v>2679</v>
      </c>
      <c r="W8" s="412"/>
    </row>
    <row r="9" spans="1:23" ht="12" customHeight="1">
      <c r="A9" s="695"/>
      <c r="B9" s="600"/>
      <c r="C9" s="695"/>
      <c r="D9" s="49" t="s">
        <v>8</v>
      </c>
      <c r="E9" s="51"/>
      <c r="F9" s="192" t="s">
        <v>7</v>
      </c>
      <c r="G9" s="488"/>
      <c r="N9" s="554" t="s">
        <v>3226</v>
      </c>
      <c r="T9" s="556">
        <f>IF(mes="MARZO",3,"")</f>
      </c>
      <c r="U9" s="556">
        <f>IF(mes="MARZO","Febrero","")</f>
      </c>
      <c r="V9" s="557" t="s">
        <v>2680</v>
      </c>
      <c r="W9" s="412"/>
    </row>
    <row r="10" spans="1:23" ht="12" customHeight="1">
      <c r="A10" s="695"/>
      <c r="B10" s="600"/>
      <c r="C10" s="695"/>
      <c r="D10" s="49" t="s">
        <v>10</v>
      </c>
      <c r="E10" s="51"/>
      <c r="F10" s="192" t="s">
        <v>9</v>
      </c>
      <c r="G10" s="488"/>
      <c r="N10" s="554" t="s">
        <v>3227</v>
      </c>
      <c r="T10" s="556">
        <f>IF(mes="ABRIL",4,"")</f>
      </c>
      <c r="U10" s="556">
        <f>IF(mes="ABRIL","Marzo","")</f>
      </c>
      <c r="V10" s="557" t="s">
        <v>2681</v>
      </c>
      <c r="W10" s="412"/>
    </row>
    <row r="11" spans="1:23" ht="12" customHeight="1">
      <c r="A11" s="695"/>
      <c r="B11" s="600"/>
      <c r="C11" s="695"/>
      <c r="D11" s="49" t="s">
        <v>12</v>
      </c>
      <c r="E11" s="51"/>
      <c r="F11" s="192" t="s">
        <v>11</v>
      </c>
      <c r="G11" s="488"/>
      <c r="T11" s="556">
        <f>IF(mes="MAYO",5,"")</f>
      </c>
      <c r="U11" s="556">
        <f>IF(mes="MAYO","Abril","")</f>
      </c>
      <c r="V11" s="557" t="s">
        <v>2682</v>
      </c>
      <c r="W11" s="412"/>
    </row>
    <row r="12" spans="1:23" ht="12" customHeight="1">
      <c r="A12" s="695"/>
      <c r="B12" s="600"/>
      <c r="C12" s="695"/>
      <c r="D12" s="49" t="s">
        <v>14</v>
      </c>
      <c r="E12" s="51"/>
      <c r="F12" s="192" t="s">
        <v>13</v>
      </c>
      <c r="G12" s="488"/>
      <c r="T12" s="556">
        <f>IF(mes="JUNIO",6,"")</f>
      </c>
      <c r="U12" s="556">
        <f>IF(mes="JUNIO","Mayo","")</f>
      </c>
      <c r="V12" s="557" t="s">
        <v>2683</v>
      </c>
      <c r="W12" s="412"/>
    </row>
    <row r="13" spans="1:23" ht="12" customHeight="1">
      <c r="A13" s="695"/>
      <c r="B13" s="600"/>
      <c r="C13" s="695"/>
      <c r="D13" s="49" t="s">
        <v>16</v>
      </c>
      <c r="E13" s="51"/>
      <c r="F13" s="192" t="s">
        <v>15</v>
      </c>
      <c r="G13" s="488"/>
      <c r="T13" s="556">
        <f>IF(mes="JULIO",7,"")</f>
      </c>
      <c r="U13" s="556">
        <f>IF(mes="JULIO","Junio","")</f>
      </c>
      <c r="V13" s="557" t="s">
        <v>2684</v>
      </c>
      <c r="W13" s="412"/>
    </row>
    <row r="14" spans="1:23" ht="12" customHeight="1">
      <c r="A14" s="695"/>
      <c r="B14" s="600"/>
      <c r="C14" s="695"/>
      <c r="D14" s="49" t="s">
        <v>18</v>
      </c>
      <c r="E14" s="51"/>
      <c r="F14" s="192" t="s">
        <v>17</v>
      </c>
      <c r="G14" s="488"/>
      <c r="T14" s="556">
        <f>IF(mes="AGOSTO",8,"")</f>
      </c>
      <c r="U14" s="556">
        <f>IF(mes="AGOSTO","Julio","")</f>
      </c>
      <c r="V14" s="557" t="s">
        <v>2685</v>
      </c>
      <c r="W14" s="412"/>
    </row>
    <row r="15" spans="1:23" ht="12" customHeight="1">
      <c r="A15" s="695"/>
      <c r="B15" s="600"/>
      <c r="C15" s="695"/>
      <c r="D15" s="49" t="s">
        <v>20</v>
      </c>
      <c r="E15" s="51"/>
      <c r="F15" s="192" t="s">
        <v>19</v>
      </c>
      <c r="G15" s="488"/>
      <c r="T15" s="556">
        <f>IF(mes="SEPTIEMBRE",9,"")</f>
      </c>
      <c r="U15" s="556">
        <f>IF(mes="SEPTIEMBRE","Agosto","")</f>
      </c>
      <c r="V15" s="557" t="s">
        <v>2686</v>
      </c>
      <c r="W15" s="412"/>
    </row>
    <row r="16" spans="1:23" ht="12" customHeight="1">
      <c r="A16" s="695"/>
      <c r="B16" s="600"/>
      <c r="C16" s="695"/>
      <c r="D16" s="49" t="s">
        <v>22</v>
      </c>
      <c r="E16" s="51"/>
      <c r="F16" s="192" t="s">
        <v>21</v>
      </c>
      <c r="G16" s="488"/>
      <c r="T16" s="556">
        <f>IF(mes="OCTUBRE",10,"")</f>
      </c>
      <c r="U16" s="556">
        <f>IF(mes="OCTUBRE","Septiembre","")</f>
      </c>
      <c r="V16" s="557" t="s">
        <v>2687</v>
      </c>
      <c r="W16" s="412"/>
    </row>
    <row r="17" spans="1:23" ht="12" customHeight="1" thickBot="1">
      <c r="A17" s="695"/>
      <c r="B17" s="600"/>
      <c r="C17" s="695"/>
      <c r="D17" s="49" t="s">
        <v>24</v>
      </c>
      <c r="E17" s="51"/>
      <c r="F17" s="192" t="s">
        <v>23</v>
      </c>
      <c r="G17" s="488"/>
      <c r="T17" s="556">
        <f>IF(mes="NOVIEMBRE",11,"")</f>
      </c>
      <c r="U17" s="556">
        <f>IF(mes="NOVIEMBRE","Octubre","")</f>
      </c>
      <c r="V17" s="557" t="s">
        <v>2688</v>
      </c>
      <c r="W17" s="412"/>
    </row>
    <row r="18" spans="1:23" ht="12" customHeight="1">
      <c r="A18" s="695"/>
      <c r="B18" s="600"/>
      <c r="C18" s="620" t="s">
        <v>25</v>
      </c>
      <c r="D18" s="393" t="s">
        <v>6</v>
      </c>
      <c r="E18" s="394"/>
      <c r="F18" s="191" t="s">
        <v>26</v>
      </c>
      <c r="G18" s="487"/>
      <c r="T18" s="556">
        <f>IF(mes="DICIEMBRE",12,"")</f>
      </c>
      <c r="U18" s="556">
        <f>IF(mes="DICIEMBRE","Noviembre","")</f>
      </c>
      <c r="V18" s="557" t="s">
        <v>2689</v>
      </c>
      <c r="W18" s="412"/>
    </row>
    <row r="19" spans="1:7" ht="12" customHeight="1">
      <c r="A19" s="695"/>
      <c r="B19" s="600"/>
      <c r="C19" s="600"/>
      <c r="D19" s="395" t="s">
        <v>8</v>
      </c>
      <c r="E19" s="108"/>
      <c r="F19" s="192" t="s">
        <v>27</v>
      </c>
      <c r="G19" s="488"/>
    </row>
    <row r="20" spans="1:7" ht="12" customHeight="1">
      <c r="A20" s="695"/>
      <c r="B20" s="600"/>
      <c r="C20" s="600"/>
      <c r="D20" s="395" t="s">
        <v>10</v>
      </c>
      <c r="E20" s="108"/>
      <c r="F20" s="192" t="s">
        <v>28</v>
      </c>
      <c r="G20" s="488"/>
    </row>
    <row r="21" spans="1:22" ht="12" customHeight="1">
      <c r="A21" s="695"/>
      <c r="B21" s="600"/>
      <c r="C21" s="600"/>
      <c r="D21" s="395" t="s">
        <v>12</v>
      </c>
      <c r="E21" s="108"/>
      <c r="F21" s="192" t="s">
        <v>29</v>
      </c>
      <c r="G21" s="488"/>
      <c r="R21" s="557"/>
      <c r="S21" s="557"/>
      <c r="T21" s="557"/>
      <c r="U21" s="557"/>
      <c r="V21" s="557"/>
    </row>
    <row r="22" spans="1:22" ht="12" customHeight="1">
      <c r="A22" s="695"/>
      <c r="B22" s="600"/>
      <c r="C22" s="600"/>
      <c r="D22" s="395" t="s">
        <v>14</v>
      </c>
      <c r="E22" s="108"/>
      <c r="F22" s="192" t="s">
        <v>30</v>
      </c>
      <c r="G22" s="488"/>
      <c r="R22" s="557"/>
      <c r="S22" s="557"/>
      <c r="T22" s="558"/>
      <c r="U22" s="559"/>
      <c r="V22" s="560"/>
    </row>
    <row r="23" spans="1:22" ht="12" customHeight="1">
      <c r="A23" s="695"/>
      <c r="B23" s="600"/>
      <c r="C23" s="600"/>
      <c r="D23" s="395" t="s">
        <v>16</v>
      </c>
      <c r="E23" s="108"/>
      <c r="F23" s="192" t="s">
        <v>31</v>
      </c>
      <c r="G23" s="488"/>
      <c r="R23" s="557"/>
      <c r="S23" s="557"/>
      <c r="T23" s="558"/>
      <c r="U23" s="559"/>
      <c r="V23" s="560"/>
    </row>
    <row r="24" spans="1:22" ht="12" customHeight="1">
      <c r="A24" s="695"/>
      <c r="B24" s="600"/>
      <c r="C24" s="600"/>
      <c r="D24" s="395" t="s">
        <v>18</v>
      </c>
      <c r="E24" s="108"/>
      <c r="F24" s="192" t="s">
        <v>32</v>
      </c>
      <c r="G24" s="488"/>
      <c r="R24" s="557"/>
      <c r="S24" s="557"/>
      <c r="T24" s="558"/>
      <c r="U24" s="559"/>
      <c r="V24" s="560"/>
    </row>
    <row r="25" spans="1:22" ht="12" customHeight="1">
      <c r="A25" s="695"/>
      <c r="B25" s="600"/>
      <c r="C25" s="600"/>
      <c r="D25" s="395" t="s">
        <v>20</v>
      </c>
      <c r="E25" s="108"/>
      <c r="F25" s="192" t="s">
        <v>33</v>
      </c>
      <c r="G25" s="488"/>
      <c r="R25" s="557"/>
      <c r="S25" s="557"/>
      <c r="T25" s="558"/>
      <c r="U25" s="559"/>
      <c r="V25" s="560"/>
    </row>
    <row r="26" spans="1:22" ht="12" customHeight="1">
      <c r="A26" s="695"/>
      <c r="B26" s="600"/>
      <c r="C26" s="600"/>
      <c r="D26" s="395" t="s">
        <v>22</v>
      </c>
      <c r="E26" s="108"/>
      <c r="F26" s="192" t="s">
        <v>34</v>
      </c>
      <c r="G26" s="488"/>
      <c r="R26" s="557"/>
      <c r="S26" s="557"/>
      <c r="T26" s="558"/>
      <c r="U26" s="559"/>
      <c r="V26" s="560"/>
    </row>
    <row r="27" spans="1:22" ht="12" customHeight="1" thickBot="1">
      <c r="A27" s="695"/>
      <c r="B27" s="600"/>
      <c r="C27" s="601"/>
      <c r="D27" s="396" t="s">
        <v>24</v>
      </c>
      <c r="E27" s="407"/>
      <c r="F27" s="193" t="s">
        <v>35</v>
      </c>
      <c r="G27" s="489"/>
      <c r="R27" s="557"/>
      <c r="S27" s="557"/>
      <c r="T27" s="558"/>
      <c r="U27" s="559"/>
      <c r="V27" s="560"/>
    </row>
    <row r="28" spans="1:22" ht="12" customHeight="1">
      <c r="A28" s="695"/>
      <c r="B28" s="620" t="s">
        <v>36</v>
      </c>
      <c r="C28" s="600" t="s">
        <v>4</v>
      </c>
      <c r="D28" s="91" t="s">
        <v>6</v>
      </c>
      <c r="E28" s="39"/>
      <c r="F28" s="194" t="s">
        <v>37</v>
      </c>
      <c r="G28" s="490"/>
      <c r="R28" s="557"/>
      <c r="S28" s="557"/>
      <c r="T28" s="558"/>
      <c r="U28" s="559"/>
      <c r="V28" s="560"/>
    </row>
    <row r="29" spans="1:22" ht="12" customHeight="1">
      <c r="A29" s="695"/>
      <c r="B29" s="600"/>
      <c r="C29" s="600"/>
      <c r="D29" s="49" t="s">
        <v>8</v>
      </c>
      <c r="E29" s="51"/>
      <c r="F29" s="192" t="s">
        <v>38</v>
      </c>
      <c r="G29" s="488"/>
      <c r="R29" s="557"/>
      <c r="S29" s="557"/>
      <c r="T29" s="558"/>
      <c r="U29" s="559"/>
      <c r="V29" s="560"/>
    </row>
    <row r="30" spans="1:22" ht="12" customHeight="1">
      <c r="A30" s="695"/>
      <c r="B30" s="600"/>
      <c r="C30" s="600"/>
      <c r="D30" s="49" t="s">
        <v>10</v>
      </c>
      <c r="E30" s="51"/>
      <c r="F30" s="192" t="s">
        <v>39</v>
      </c>
      <c r="G30" s="488"/>
      <c r="R30" s="557"/>
      <c r="S30" s="557"/>
      <c r="T30" s="558"/>
      <c r="U30" s="559"/>
      <c r="V30" s="560"/>
    </row>
    <row r="31" spans="1:22" ht="12" customHeight="1">
      <c r="A31" s="695"/>
      <c r="B31" s="600"/>
      <c r="C31" s="600"/>
      <c r="D31" s="49" t="s">
        <v>12</v>
      </c>
      <c r="E31" s="51"/>
      <c r="F31" s="192" t="s">
        <v>40</v>
      </c>
      <c r="G31" s="488"/>
      <c r="R31" s="557"/>
      <c r="S31" s="557"/>
      <c r="T31" s="558"/>
      <c r="U31" s="559"/>
      <c r="V31" s="560"/>
    </row>
    <row r="32" spans="1:22" ht="12" customHeight="1">
      <c r="A32" s="695"/>
      <c r="B32" s="600"/>
      <c r="C32" s="600"/>
      <c r="D32" s="49" t="s">
        <v>14</v>
      </c>
      <c r="E32" s="51"/>
      <c r="F32" s="192" t="s">
        <v>41</v>
      </c>
      <c r="G32" s="488"/>
      <c r="R32" s="557"/>
      <c r="S32" s="557"/>
      <c r="T32" s="558"/>
      <c r="U32" s="559"/>
      <c r="V32" s="560"/>
    </row>
    <row r="33" spans="1:22" ht="12" customHeight="1">
      <c r="A33" s="695"/>
      <c r="B33" s="600"/>
      <c r="C33" s="600"/>
      <c r="D33" s="49" t="s">
        <v>16</v>
      </c>
      <c r="E33" s="51"/>
      <c r="F33" s="192" t="s">
        <v>42</v>
      </c>
      <c r="G33" s="488"/>
      <c r="R33" s="557"/>
      <c r="S33" s="557"/>
      <c r="T33" s="558"/>
      <c r="U33" s="559"/>
      <c r="V33" s="560"/>
    </row>
    <row r="34" spans="1:22" ht="12" customHeight="1">
      <c r="A34" s="695"/>
      <c r="B34" s="600"/>
      <c r="C34" s="600"/>
      <c r="D34" s="49" t="s">
        <v>18</v>
      </c>
      <c r="E34" s="51"/>
      <c r="F34" s="192" t="s">
        <v>43</v>
      </c>
      <c r="G34" s="488"/>
      <c r="R34" s="557"/>
      <c r="S34" s="557"/>
      <c r="T34" s="558"/>
      <c r="U34" s="559"/>
      <c r="V34" s="560"/>
    </row>
    <row r="35" spans="1:22" ht="12" customHeight="1">
      <c r="A35" s="695"/>
      <c r="B35" s="600"/>
      <c r="C35" s="600"/>
      <c r="D35" s="49" t="s">
        <v>20</v>
      </c>
      <c r="E35" s="51"/>
      <c r="F35" s="192" t="s">
        <v>44</v>
      </c>
      <c r="G35" s="488"/>
      <c r="R35" s="557"/>
      <c r="S35" s="557"/>
      <c r="T35" s="558"/>
      <c r="U35" s="559"/>
      <c r="V35" s="560"/>
    </row>
    <row r="36" spans="1:22" ht="12" customHeight="1">
      <c r="A36" s="695"/>
      <c r="B36" s="600"/>
      <c r="C36" s="600"/>
      <c r="D36" s="49" t="s">
        <v>22</v>
      </c>
      <c r="E36" s="51"/>
      <c r="F36" s="192" t="s">
        <v>45</v>
      </c>
      <c r="G36" s="488"/>
      <c r="R36" s="557"/>
      <c r="S36" s="557"/>
      <c r="T36" s="558"/>
      <c r="U36" s="559"/>
      <c r="V36" s="560"/>
    </row>
    <row r="37" spans="1:22" ht="12" customHeight="1" thickBot="1">
      <c r="A37" s="695"/>
      <c r="B37" s="600"/>
      <c r="C37" s="600"/>
      <c r="D37" s="155" t="s">
        <v>24</v>
      </c>
      <c r="E37" s="242"/>
      <c r="F37" s="195" t="s">
        <v>46</v>
      </c>
      <c r="G37" s="491"/>
      <c r="R37" s="557"/>
      <c r="S37" s="557"/>
      <c r="T37" s="558"/>
      <c r="U37" s="559"/>
      <c r="V37" s="560"/>
    </row>
    <row r="38" spans="1:22" ht="12" customHeight="1">
      <c r="A38" s="695"/>
      <c r="B38" s="600"/>
      <c r="C38" s="620" t="s">
        <v>25</v>
      </c>
      <c r="D38" s="393" t="s">
        <v>6</v>
      </c>
      <c r="E38" s="394"/>
      <c r="F38" s="191" t="s">
        <v>47</v>
      </c>
      <c r="G38" s="487"/>
      <c r="R38" s="557"/>
      <c r="S38" s="557"/>
      <c r="T38" s="558"/>
      <c r="U38" s="559"/>
      <c r="V38" s="560"/>
    </row>
    <row r="39" spans="1:22" ht="12" customHeight="1">
      <c r="A39" s="695"/>
      <c r="B39" s="600"/>
      <c r="C39" s="600"/>
      <c r="D39" s="395" t="s">
        <v>8</v>
      </c>
      <c r="E39" s="108"/>
      <c r="F39" s="192" t="s">
        <v>48</v>
      </c>
      <c r="G39" s="488"/>
      <c r="R39" s="557"/>
      <c r="S39" s="557"/>
      <c r="T39" s="558"/>
      <c r="U39" s="559"/>
      <c r="V39" s="560"/>
    </row>
    <row r="40" spans="1:22" ht="12" customHeight="1">
      <c r="A40" s="695"/>
      <c r="B40" s="600"/>
      <c r="C40" s="600"/>
      <c r="D40" s="395" t="s">
        <v>10</v>
      </c>
      <c r="E40" s="108"/>
      <c r="F40" s="192" t="s">
        <v>49</v>
      </c>
      <c r="G40" s="488"/>
      <c r="R40" s="557"/>
      <c r="S40" s="557"/>
      <c r="T40" s="558"/>
      <c r="U40" s="559"/>
      <c r="V40" s="560"/>
    </row>
    <row r="41" spans="1:22" ht="12" customHeight="1">
      <c r="A41" s="695"/>
      <c r="B41" s="600"/>
      <c r="C41" s="600"/>
      <c r="D41" s="395" t="s">
        <v>12</v>
      </c>
      <c r="E41" s="108"/>
      <c r="F41" s="192" t="s">
        <v>50</v>
      </c>
      <c r="G41" s="488"/>
      <c r="R41" s="557"/>
      <c r="S41" s="557"/>
      <c r="T41" s="558"/>
      <c r="U41" s="559"/>
      <c r="V41" s="560"/>
    </row>
    <row r="42" spans="1:22" ht="12" customHeight="1">
      <c r="A42" s="695"/>
      <c r="B42" s="600"/>
      <c r="C42" s="600"/>
      <c r="D42" s="395" t="s">
        <v>14</v>
      </c>
      <c r="E42" s="108"/>
      <c r="F42" s="192" t="s">
        <v>51</v>
      </c>
      <c r="G42" s="488"/>
      <c r="R42" s="557"/>
      <c r="S42" s="557"/>
      <c r="T42" s="558"/>
      <c r="U42" s="559"/>
      <c r="V42" s="560"/>
    </row>
    <row r="43" spans="1:22" ht="12" customHeight="1">
      <c r="A43" s="695"/>
      <c r="B43" s="600"/>
      <c r="C43" s="600"/>
      <c r="D43" s="395" t="s">
        <v>16</v>
      </c>
      <c r="E43" s="108"/>
      <c r="F43" s="192" t="s">
        <v>52</v>
      </c>
      <c r="G43" s="488"/>
      <c r="R43" s="557"/>
      <c r="S43" s="557"/>
      <c r="T43" s="558"/>
      <c r="U43" s="559"/>
      <c r="V43" s="560"/>
    </row>
    <row r="44" spans="1:22" ht="12" customHeight="1">
      <c r="A44" s="695"/>
      <c r="B44" s="600"/>
      <c r="C44" s="600"/>
      <c r="D44" s="395" t="s">
        <v>18</v>
      </c>
      <c r="E44" s="108"/>
      <c r="F44" s="192" t="s">
        <v>53</v>
      </c>
      <c r="G44" s="488"/>
      <c r="R44" s="557"/>
      <c r="S44" s="557"/>
      <c r="T44" s="558"/>
      <c r="U44" s="559"/>
      <c r="V44" s="560"/>
    </row>
    <row r="45" spans="1:22" ht="12" customHeight="1">
      <c r="A45" s="695"/>
      <c r="B45" s="600"/>
      <c r="C45" s="600"/>
      <c r="D45" s="395" t="s">
        <v>20</v>
      </c>
      <c r="E45" s="108"/>
      <c r="F45" s="192" t="s">
        <v>54</v>
      </c>
      <c r="G45" s="488"/>
      <c r="R45" s="557"/>
      <c r="S45" s="557"/>
      <c r="T45" s="558"/>
      <c r="U45" s="559"/>
      <c r="V45" s="560"/>
    </row>
    <row r="46" spans="1:22" ht="12" customHeight="1">
      <c r="A46" s="695"/>
      <c r="B46" s="600"/>
      <c r="C46" s="600"/>
      <c r="D46" s="395" t="s">
        <v>22</v>
      </c>
      <c r="E46" s="108"/>
      <c r="F46" s="192" t="s">
        <v>55</v>
      </c>
      <c r="G46" s="488"/>
      <c r="R46" s="557"/>
      <c r="S46" s="557"/>
      <c r="T46" s="558"/>
      <c r="U46" s="559"/>
      <c r="V46" s="560"/>
    </row>
    <row r="47" spans="1:22" ht="12" customHeight="1" thickBot="1">
      <c r="A47" s="696"/>
      <c r="B47" s="600"/>
      <c r="C47" s="601"/>
      <c r="D47" s="396" t="s">
        <v>24</v>
      </c>
      <c r="E47" s="407"/>
      <c r="F47" s="193" t="s">
        <v>56</v>
      </c>
      <c r="G47" s="489"/>
      <c r="R47" s="557"/>
      <c r="S47" s="557"/>
      <c r="T47" s="558"/>
      <c r="U47" s="559"/>
      <c r="V47" s="560"/>
    </row>
    <row r="48" spans="1:22" ht="12.75">
      <c r="A48" s="620" t="s">
        <v>2</v>
      </c>
      <c r="B48" s="602" t="s">
        <v>1119</v>
      </c>
      <c r="C48" s="688"/>
      <c r="D48" s="603" t="s">
        <v>4</v>
      </c>
      <c r="E48" s="56" t="s">
        <v>396</v>
      </c>
      <c r="F48" s="194" t="s">
        <v>401</v>
      </c>
      <c r="G48" s="490"/>
      <c r="R48" s="557"/>
      <c r="S48" s="557"/>
      <c r="T48" s="558"/>
      <c r="U48" s="559"/>
      <c r="V48" s="560"/>
    </row>
    <row r="49" spans="1:22" ht="12.75">
      <c r="A49" s="600"/>
      <c r="B49" s="603"/>
      <c r="C49" s="688"/>
      <c r="D49" s="603"/>
      <c r="E49" s="46" t="s">
        <v>397</v>
      </c>
      <c r="F49" s="192" t="s">
        <v>402</v>
      </c>
      <c r="G49" s="488"/>
      <c r="R49" s="557"/>
      <c r="S49" s="557"/>
      <c r="T49" s="558"/>
      <c r="U49" s="559"/>
      <c r="V49" s="560"/>
    </row>
    <row r="50" spans="1:22" ht="21" customHeight="1">
      <c r="A50" s="600"/>
      <c r="B50" s="603"/>
      <c r="C50" s="688"/>
      <c r="D50" s="603"/>
      <c r="E50" s="46" t="s">
        <v>398</v>
      </c>
      <c r="F50" s="192" t="s">
        <v>403</v>
      </c>
      <c r="G50" s="488"/>
      <c r="R50" s="557"/>
      <c r="S50" s="557"/>
      <c r="T50" s="558"/>
      <c r="U50" s="559"/>
      <c r="V50" s="560"/>
    </row>
    <row r="51" spans="1:22" ht="12.75">
      <c r="A51" s="600"/>
      <c r="B51" s="603"/>
      <c r="C51" s="688"/>
      <c r="D51" s="603"/>
      <c r="E51" s="46" t="s">
        <v>399</v>
      </c>
      <c r="F51" s="192" t="s">
        <v>404</v>
      </c>
      <c r="G51" s="488"/>
      <c r="R51" s="557"/>
      <c r="S51" s="557"/>
      <c r="T51" s="558"/>
      <c r="U51" s="559"/>
      <c r="V51" s="560"/>
    </row>
    <row r="52" spans="1:22" ht="12.75">
      <c r="A52" s="600"/>
      <c r="B52" s="603"/>
      <c r="C52" s="688"/>
      <c r="D52" s="603"/>
      <c r="E52" s="46" t="s">
        <v>164</v>
      </c>
      <c r="F52" s="192" t="s">
        <v>405</v>
      </c>
      <c r="G52" s="488"/>
      <c r="R52" s="557"/>
      <c r="S52" s="557"/>
      <c r="T52" s="558"/>
      <c r="U52" s="559"/>
      <c r="V52" s="560"/>
    </row>
    <row r="53" spans="1:22" ht="12.75">
      <c r="A53" s="600"/>
      <c r="B53" s="603"/>
      <c r="C53" s="688"/>
      <c r="D53" s="603"/>
      <c r="E53" s="46" t="s">
        <v>374</v>
      </c>
      <c r="F53" s="192" t="s">
        <v>406</v>
      </c>
      <c r="G53" s="488"/>
      <c r="R53" s="557"/>
      <c r="S53" s="557"/>
      <c r="T53" s="558"/>
      <c r="U53" s="559"/>
      <c r="V53" s="560"/>
    </row>
    <row r="54" spans="1:22" ht="12.75" customHeight="1" thickBot="1">
      <c r="A54" s="600"/>
      <c r="B54" s="603"/>
      <c r="C54" s="688"/>
      <c r="D54" s="603"/>
      <c r="E54" s="57" t="s">
        <v>400</v>
      </c>
      <c r="F54" s="195" t="s">
        <v>407</v>
      </c>
      <c r="G54" s="491"/>
      <c r="R54" s="557"/>
      <c r="S54" s="557"/>
      <c r="T54" s="558"/>
      <c r="U54" s="559"/>
      <c r="V54" s="560"/>
    </row>
    <row r="55" spans="1:22" ht="12.75" customHeight="1">
      <c r="A55" s="600"/>
      <c r="B55" s="603"/>
      <c r="C55" s="688"/>
      <c r="D55" s="602" t="s">
        <v>25</v>
      </c>
      <c r="E55" s="48" t="s">
        <v>396</v>
      </c>
      <c r="F55" s="191" t="s">
        <v>408</v>
      </c>
      <c r="G55" s="487"/>
      <c r="R55" s="557"/>
      <c r="S55" s="557"/>
      <c r="T55" s="558"/>
      <c r="U55" s="559"/>
      <c r="V55" s="560"/>
    </row>
    <row r="56" spans="1:22" ht="12.75">
      <c r="A56" s="600"/>
      <c r="B56" s="603"/>
      <c r="C56" s="688"/>
      <c r="D56" s="603"/>
      <c r="E56" s="46" t="s">
        <v>397</v>
      </c>
      <c r="F56" s="192" t="s">
        <v>409</v>
      </c>
      <c r="G56" s="488"/>
      <c r="R56" s="557"/>
      <c r="S56" s="557"/>
      <c r="T56" s="558"/>
      <c r="U56" s="559"/>
      <c r="V56" s="560"/>
    </row>
    <row r="57" spans="1:22" ht="12.75">
      <c r="A57" s="600"/>
      <c r="B57" s="603"/>
      <c r="C57" s="688"/>
      <c r="D57" s="603"/>
      <c r="E57" s="46" t="s">
        <v>398</v>
      </c>
      <c r="F57" s="192" t="s">
        <v>410</v>
      </c>
      <c r="G57" s="488"/>
      <c r="R57" s="557"/>
      <c r="S57" s="557"/>
      <c r="T57" s="558"/>
      <c r="U57" s="559"/>
      <c r="V57" s="560"/>
    </row>
    <row r="58" spans="1:22" ht="12.75">
      <c r="A58" s="600"/>
      <c r="B58" s="603"/>
      <c r="C58" s="688"/>
      <c r="D58" s="603"/>
      <c r="E58" s="46" t="s">
        <v>399</v>
      </c>
      <c r="F58" s="192" t="s">
        <v>411</v>
      </c>
      <c r="G58" s="488"/>
      <c r="R58" s="557"/>
      <c r="S58" s="557"/>
      <c r="T58" s="558"/>
      <c r="U58" s="559"/>
      <c r="V58" s="560"/>
    </row>
    <row r="59" spans="1:22" ht="12.75">
      <c r="A59" s="600"/>
      <c r="B59" s="603"/>
      <c r="C59" s="688"/>
      <c r="D59" s="603"/>
      <c r="E59" s="46" t="s">
        <v>164</v>
      </c>
      <c r="F59" s="192" t="s">
        <v>412</v>
      </c>
      <c r="G59" s="488"/>
      <c r="R59" s="557"/>
      <c r="S59" s="557"/>
      <c r="T59" s="558"/>
      <c r="U59" s="559"/>
      <c r="V59" s="560"/>
    </row>
    <row r="60" spans="1:22" ht="12.75">
      <c r="A60" s="600"/>
      <c r="B60" s="603"/>
      <c r="C60" s="688"/>
      <c r="D60" s="603"/>
      <c r="E60" s="46" t="s">
        <v>374</v>
      </c>
      <c r="F60" s="192" t="s">
        <v>413</v>
      </c>
      <c r="G60" s="488"/>
      <c r="R60" s="557"/>
      <c r="S60" s="557"/>
      <c r="T60" s="558"/>
      <c r="U60" s="559"/>
      <c r="V60" s="560"/>
    </row>
    <row r="61" spans="1:22" ht="13.5" thickBot="1">
      <c r="A61" s="600"/>
      <c r="B61" s="603"/>
      <c r="C61" s="688"/>
      <c r="D61" s="665"/>
      <c r="E61" s="55" t="s">
        <v>400</v>
      </c>
      <c r="F61" s="193" t="s">
        <v>414</v>
      </c>
      <c r="G61" s="489"/>
      <c r="R61" s="557"/>
      <c r="S61" s="557"/>
      <c r="T61" s="558"/>
      <c r="U61" s="559"/>
      <c r="V61" s="560"/>
    </row>
    <row r="62" spans="1:22" ht="12.75">
      <c r="A62" s="600"/>
      <c r="B62" s="584" t="s">
        <v>1490</v>
      </c>
      <c r="C62" s="585"/>
      <c r="D62" s="588"/>
      <c r="E62" s="406" t="s">
        <v>416</v>
      </c>
      <c r="F62" s="194" t="s">
        <v>415</v>
      </c>
      <c r="G62" s="490"/>
      <c r="R62" s="557"/>
      <c r="S62" s="557"/>
      <c r="T62" s="558"/>
      <c r="U62" s="559"/>
      <c r="V62" s="560"/>
    </row>
    <row r="63" spans="1:22" ht="13.5" thickBot="1">
      <c r="A63" s="600"/>
      <c r="B63" s="590"/>
      <c r="C63" s="591"/>
      <c r="D63" s="591"/>
      <c r="E63" s="57" t="s">
        <v>418</v>
      </c>
      <c r="F63" s="195" t="s">
        <v>417</v>
      </c>
      <c r="G63" s="491"/>
      <c r="R63" s="557"/>
      <c r="S63" s="557"/>
      <c r="T63" s="558"/>
      <c r="U63" s="559"/>
      <c r="V63" s="560"/>
    </row>
    <row r="64" spans="1:22" ht="12.75">
      <c r="A64" s="600"/>
      <c r="B64" s="584" t="s">
        <v>1491</v>
      </c>
      <c r="C64" s="585"/>
      <c r="D64" s="585"/>
      <c r="E64" s="393" t="s">
        <v>1</v>
      </c>
      <c r="F64" s="191" t="s">
        <v>419</v>
      </c>
      <c r="G64" s="487"/>
      <c r="R64" s="557"/>
      <c r="S64" s="557"/>
      <c r="T64" s="558"/>
      <c r="U64" s="559"/>
      <c r="V64" s="560"/>
    </row>
    <row r="65" spans="1:22" ht="13.5" thickBot="1">
      <c r="A65" s="600"/>
      <c r="B65" s="590"/>
      <c r="C65" s="591"/>
      <c r="D65" s="591"/>
      <c r="E65" s="396" t="s">
        <v>420</v>
      </c>
      <c r="F65" s="193" t="s">
        <v>438</v>
      </c>
      <c r="G65" s="489"/>
      <c r="R65" s="557"/>
      <c r="S65" s="557"/>
      <c r="T65" s="558"/>
      <c r="U65" s="559"/>
      <c r="V65" s="560"/>
    </row>
    <row r="66" spans="1:22" ht="12.75">
      <c r="A66" s="600"/>
      <c r="B66" s="620" t="s">
        <v>1867</v>
      </c>
      <c r="C66" s="599" t="s">
        <v>1497</v>
      </c>
      <c r="D66" s="602" t="s">
        <v>3</v>
      </c>
      <c r="E66" s="406" t="s">
        <v>6</v>
      </c>
      <c r="F66" s="194" t="s">
        <v>375</v>
      </c>
      <c r="G66" s="490"/>
      <c r="R66" s="557"/>
      <c r="S66" s="557"/>
      <c r="T66" s="558"/>
      <c r="U66" s="559"/>
      <c r="V66" s="560"/>
    </row>
    <row r="67" spans="1:22" ht="12.75">
      <c r="A67" s="600"/>
      <c r="B67" s="600"/>
      <c r="C67" s="666"/>
      <c r="D67" s="603"/>
      <c r="E67" s="49" t="s">
        <v>8</v>
      </c>
      <c r="F67" s="192" t="s">
        <v>376</v>
      </c>
      <c r="G67" s="488"/>
      <c r="R67" s="557"/>
      <c r="S67" s="557"/>
      <c r="T67" s="558"/>
      <c r="U67" s="559"/>
      <c r="V67" s="560"/>
    </row>
    <row r="68" spans="1:22" ht="12.75">
      <c r="A68" s="600"/>
      <c r="B68" s="600"/>
      <c r="C68" s="666"/>
      <c r="D68" s="603"/>
      <c r="E68" s="46" t="s">
        <v>10</v>
      </c>
      <c r="F68" s="192" t="s">
        <v>377</v>
      </c>
      <c r="G68" s="488"/>
      <c r="R68" s="557"/>
      <c r="S68" s="557"/>
      <c r="T68" s="558"/>
      <c r="U68" s="559"/>
      <c r="V68" s="560"/>
    </row>
    <row r="69" spans="1:22" ht="12.75">
      <c r="A69" s="600"/>
      <c r="B69" s="600"/>
      <c r="C69" s="666"/>
      <c r="D69" s="603"/>
      <c r="E69" s="46" t="s">
        <v>12</v>
      </c>
      <c r="F69" s="192" t="s">
        <v>378</v>
      </c>
      <c r="G69" s="488"/>
      <c r="R69" s="557"/>
      <c r="S69" s="557"/>
      <c r="T69" s="558"/>
      <c r="U69" s="559"/>
      <c r="V69" s="560"/>
    </row>
    <row r="70" spans="1:22" ht="12.75">
      <c r="A70" s="600"/>
      <c r="B70" s="600"/>
      <c r="C70" s="666"/>
      <c r="D70" s="603"/>
      <c r="E70" s="46" t="s">
        <v>14</v>
      </c>
      <c r="F70" s="192" t="s">
        <v>379</v>
      </c>
      <c r="G70" s="488"/>
      <c r="R70" s="557"/>
      <c r="S70" s="557"/>
      <c r="T70" s="558"/>
      <c r="U70" s="559"/>
      <c r="V70" s="560"/>
    </row>
    <row r="71" spans="1:22" ht="12.75">
      <c r="A71" s="600"/>
      <c r="B71" s="600"/>
      <c r="C71" s="666"/>
      <c r="D71" s="603"/>
      <c r="E71" s="46" t="s">
        <v>16</v>
      </c>
      <c r="F71" s="192" t="s">
        <v>380</v>
      </c>
      <c r="G71" s="488"/>
      <c r="R71" s="557"/>
      <c r="S71" s="557"/>
      <c r="T71" s="558"/>
      <c r="U71" s="559"/>
      <c r="V71" s="560"/>
    </row>
    <row r="72" spans="1:22" ht="12.75">
      <c r="A72" s="600"/>
      <c r="B72" s="600"/>
      <c r="C72" s="666"/>
      <c r="D72" s="603"/>
      <c r="E72" s="46" t="s">
        <v>18</v>
      </c>
      <c r="F72" s="192" t="s">
        <v>381</v>
      </c>
      <c r="G72" s="488"/>
      <c r="R72" s="557"/>
      <c r="S72" s="557"/>
      <c r="T72" s="558"/>
      <c r="U72" s="559"/>
      <c r="V72" s="560"/>
    </row>
    <row r="73" spans="1:22" ht="12.75">
      <c r="A73" s="600"/>
      <c r="B73" s="600"/>
      <c r="C73" s="666"/>
      <c r="D73" s="603"/>
      <c r="E73" s="46" t="s">
        <v>20</v>
      </c>
      <c r="F73" s="192" t="s">
        <v>382</v>
      </c>
      <c r="G73" s="488"/>
      <c r="R73" s="557"/>
      <c r="S73" s="557"/>
      <c r="T73" s="558"/>
      <c r="U73" s="559"/>
      <c r="V73" s="560"/>
    </row>
    <row r="74" spans="1:22" ht="12.75">
      <c r="A74" s="600"/>
      <c r="B74" s="600"/>
      <c r="C74" s="666"/>
      <c r="D74" s="603"/>
      <c r="E74" s="46" t="s">
        <v>22</v>
      </c>
      <c r="F74" s="192" t="s">
        <v>383</v>
      </c>
      <c r="G74" s="488"/>
      <c r="R74" s="557"/>
      <c r="S74" s="557"/>
      <c r="T74" s="558"/>
      <c r="U74" s="559"/>
      <c r="V74" s="560"/>
    </row>
    <row r="75" spans="1:22" ht="13.5" thickBot="1">
      <c r="A75" s="600"/>
      <c r="B75" s="600"/>
      <c r="C75" s="666"/>
      <c r="D75" s="603"/>
      <c r="E75" s="57" t="s">
        <v>24</v>
      </c>
      <c r="F75" s="195" t="s">
        <v>384</v>
      </c>
      <c r="G75" s="491"/>
      <c r="R75" s="557"/>
      <c r="S75" s="557"/>
      <c r="T75" s="558"/>
      <c r="U75" s="559"/>
      <c r="V75" s="560"/>
    </row>
    <row r="76" spans="1:22" ht="12.75">
      <c r="A76" s="600"/>
      <c r="B76" s="600"/>
      <c r="C76" s="666"/>
      <c r="D76" s="602" t="s">
        <v>36</v>
      </c>
      <c r="E76" s="48" t="s">
        <v>6</v>
      </c>
      <c r="F76" s="191" t="s">
        <v>385</v>
      </c>
      <c r="G76" s="487"/>
      <c r="R76" s="557"/>
      <c r="S76" s="557"/>
      <c r="T76" s="558"/>
      <c r="U76" s="559"/>
      <c r="V76" s="560"/>
    </row>
    <row r="77" spans="1:22" ht="12.75">
      <c r="A77" s="600"/>
      <c r="B77" s="600"/>
      <c r="C77" s="666"/>
      <c r="D77" s="603"/>
      <c r="E77" s="46" t="s">
        <v>8</v>
      </c>
      <c r="F77" s="192" t="s">
        <v>386</v>
      </c>
      <c r="G77" s="488"/>
      <c r="R77" s="557"/>
      <c r="S77" s="557"/>
      <c r="T77" s="558"/>
      <c r="U77" s="559"/>
      <c r="V77" s="560"/>
    </row>
    <row r="78" spans="1:22" ht="12.75">
      <c r="A78" s="600"/>
      <c r="B78" s="600"/>
      <c r="C78" s="666"/>
      <c r="D78" s="603"/>
      <c r="E78" s="46" t="s">
        <v>10</v>
      </c>
      <c r="F78" s="192" t="s">
        <v>387</v>
      </c>
      <c r="G78" s="488"/>
      <c r="R78" s="557"/>
      <c r="S78" s="557"/>
      <c r="T78" s="558"/>
      <c r="U78" s="559"/>
      <c r="V78" s="560"/>
    </row>
    <row r="79" spans="1:22" ht="12.75">
      <c r="A79" s="600"/>
      <c r="B79" s="600"/>
      <c r="C79" s="666"/>
      <c r="D79" s="603"/>
      <c r="E79" s="46" t="s">
        <v>12</v>
      </c>
      <c r="F79" s="192" t="s">
        <v>388</v>
      </c>
      <c r="G79" s="488"/>
      <c r="R79" s="557"/>
      <c r="S79" s="557"/>
      <c r="T79" s="558"/>
      <c r="U79" s="559"/>
      <c r="V79" s="560"/>
    </row>
    <row r="80" spans="1:22" ht="12.75">
      <c r="A80" s="600"/>
      <c r="B80" s="600"/>
      <c r="C80" s="666"/>
      <c r="D80" s="603"/>
      <c r="E80" s="46" t="s">
        <v>14</v>
      </c>
      <c r="F80" s="192" t="s">
        <v>389</v>
      </c>
      <c r="G80" s="488"/>
      <c r="R80" s="557"/>
      <c r="S80" s="557"/>
      <c r="T80" s="558"/>
      <c r="U80" s="559"/>
      <c r="V80" s="560"/>
    </row>
    <row r="81" spans="1:22" ht="12.75">
      <c r="A81" s="600"/>
      <c r="B81" s="600"/>
      <c r="C81" s="666"/>
      <c r="D81" s="603"/>
      <c r="E81" s="46" t="s">
        <v>16</v>
      </c>
      <c r="F81" s="192" t="s">
        <v>390</v>
      </c>
      <c r="G81" s="488"/>
      <c r="R81" s="557"/>
      <c r="S81" s="557"/>
      <c r="T81" s="558"/>
      <c r="U81" s="559"/>
      <c r="V81" s="560"/>
    </row>
    <row r="82" spans="1:22" ht="12.75">
      <c r="A82" s="600"/>
      <c r="B82" s="600"/>
      <c r="C82" s="666"/>
      <c r="D82" s="603"/>
      <c r="E82" s="46" t="s">
        <v>18</v>
      </c>
      <c r="F82" s="192" t="s">
        <v>391</v>
      </c>
      <c r="G82" s="488"/>
      <c r="R82" s="557"/>
      <c r="S82" s="557"/>
      <c r="T82" s="558"/>
      <c r="U82" s="559"/>
      <c r="V82" s="560"/>
    </row>
    <row r="83" spans="1:22" ht="12.75">
      <c r="A83" s="600"/>
      <c r="B83" s="600"/>
      <c r="C83" s="666"/>
      <c r="D83" s="603"/>
      <c r="E83" s="46" t="s">
        <v>20</v>
      </c>
      <c r="F83" s="192" t="s">
        <v>392</v>
      </c>
      <c r="G83" s="488"/>
      <c r="R83" s="557"/>
      <c r="S83" s="557"/>
      <c r="T83" s="558"/>
      <c r="U83" s="559"/>
      <c r="V83" s="560"/>
    </row>
    <row r="84" spans="1:22" ht="12.75">
      <c r="A84" s="600"/>
      <c r="B84" s="600"/>
      <c r="C84" s="666"/>
      <c r="D84" s="603"/>
      <c r="E84" s="46" t="s">
        <v>22</v>
      </c>
      <c r="F84" s="192" t="s">
        <v>393</v>
      </c>
      <c r="G84" s="488"/>
      <c r="R84" s="557"/>
      <c r="S84" s="557"/>
      <c r="T84" s="558"/>
      <c r="U84" s="559"/>
      <c r="V84" s="560"/>
    </row>
    <row r="85" spans="1:22" ht="13.5" thickBot="1">
      <c r="A85" s="600"/>
      <c r="B85" s="600"/>
      <c r="C85" s="666"/>
      <c r="D85" s="603"/>
      <c r="E85" s="55" t="s">
        <v>24</v>
      </c>
      <c r="F85" s="193" t="s">
        <v>394</v>
      </c>
      <c r="G85" s="489"/>
      <c r="R85" s="557"/>
      <c r="S85" s="557"/>
      <c r="T85" s="558"/>
      <c r="U85" s="559"/>
      <c r="V85" s="560"/>
    </row>
    <row r="86" spans="1:22" ht="12.75">
      <c r="A86" s="600"/>
      <c r="B86" s="600"/>
      <c r="C86" s="599" t="s">
        <v>1498</v>
      </c>
      <c r="D86" s="584" t="s">
        <v>446</v>
      </c>
      <c r="E86" s="91" t="s">
        <v>448</v>
      </c>
      <c r="F86" s="194" t="s">
        <v>439</v>
      </c>
      <c r="G86" s="490"/>
      <c r="R86" s="557"/>
      <c r="S86" s="557"/>
      <c r="T86" s="558"/>
      <c r="U86" s="559"/>
      <c r="V86" s="560"/>
    </row>
    <row r="87" spans="1:22" ht="13.5" thickBot="1">
      <c r="A87" s="600"/>
      <c r="B87" s="600"/>
      <c r="C87" s="666"/>
      <c r="D87" s="587"/>
      <c r="E87" s="159" t="s">
        <v>449</v>
      </c>
      <c r="F87" s="195" t="s">
        <v>440</v>
      </c>
      <c r="G87" s="491"/>
      <c r="R87" s="557"/>
      <c r="S87" s="557"/>
      <c r="T87" s="558"/>
      <c r="U87" s="559"/>
      <c r="V87" s="560"/>
    </row>
    <row r="88" spans="1:22" ht="12.75">
      <c r="A88" s="600"/>
      <c r="B88" s="600"/>
      <c r="C88" s="599" t="s">
        <v>1499</v>
      </c>
      <c r="D88" s="620" t="s">
        <v>395</v>
      </c>
      <c r="E88" s="48" t="s">
        <v>396</v>
      </c>
      <c r="F88" s="191" t="s">
        <v>441</v>
      </c>
      <c r="G88" s="487"/>
      <c r="R88" s="557"/>
      <c r="S88" s="557"/>
      <c r="T88" s="558"/>
      <c r="U88" s="559"/>
      <c r="V88" s="560"/>
    </row>
    <row r="89" spans="1:22" ht="12.75">
      <c r="A89" s="600"/>
      <c r="B89" s="600"/>
      <c r="C89" s="600"/>
      <c r="D89" s="600"/>
      <c r="E89" s="46" t="s">
        <v>397</v>
      </c>
      <c r="F89" s="192" t="s">
        <v>442</v>
      </c>
      <c r="G89" s="488"/>
      <c r="R89" s="557"/>
      <c r="S89" s="557"/>
      <c r="T89" s="558"/>
      <c r="U89" s="559"/>
      <c r="V89" s="560"/>
    </row>
    <row r="90" spans="1:22" ht="12.75">
      <c r="A90" s="600"/>
      <c r="B90" s="600"/>
      <c r="C90" s="600"/>
      <c r="D90" s="600"/>
      <c r="E90" s="46" t="s">
        <v>398</v>
      </c>
      <c r="F90" s="192" t="s">
        <v>443</v>
      </c>
      <c r="G90" s="488"/>
      <c r="R90" s="557"/>
      <c r="S90" s="557"/>
      <c r="T90" s="558"/>
      <c r="U90" s="559"/>
      <c r="V90" s="560"/>
    </row>
    <row r="91" spans="1:22" ht="12.75">
      <c r="A91" s="600"/>
      <c r="B91" s="600"/>
      <c r="C91" s="600"/>
      <c r="D91" s="600"/>
      <c r="E91" s="46" t="s">
        <v>399</v>
      </c>
      <c r="F91" s="192" t="s">
        <v>444</v>
      </c>
      <c r="G91" s="488"/>
      <c r="R91" s="557"/>
      <c r="S91" s="557"/>
      <c r="T91" s="558"/>
      <c r="U91" s="559"/>
      <c r="V91" s="560"/>
    </row>
    <row r="92" spans="1:22" ht="12.75">
      <c r="A92" s="600"/>
      <c r="B92" s="600"/>
      <c r="C92" s="600"/>
      <c r="D92" s="600"/>
      <c r="E92" s="46" t="s">
        <v>164</v>
      </c>
      <c r="F92" s="192" t="s">
        <v>445</v>
      </c>
      <c r="G92" s="488"/>
      <c r="R92" s="557"/>
      <c r="S92" s="557"/>
      <c r="T92" s="558"/>
      <c r="U92" s="559"/>
      <c r="V92" s="560"/>
    </row>
    <row r="93" spans="1:22" ht="12.75">
      <c r="A93" s="600"/>
      <c r="B93" s="600"/>
      <c r="C93" s="600"/>
      <c r="D93" s="600"/>
      <c r="E93" s="46" t="s">
        <v>374</v>
      </c>
      <c r="F93" s="192" t="s">
        <v>447</v>
      </c>
      <c r="G93" s="488"/>
      <c r="R93" s="557"/>
      <c r="S93" s="557"/>
      <c r="T93" s="558"/>
      <c r="U93" s="559"/>
      <c r="V93" s="560"/>
    </row>
    <row r="94" spans="1:22" ht="13.5" thickBot="1">
      <c r="A94" s="600"/>
      <c r="B94" s="601"/>
      <c r="C94" s="601"/>
      <c r="D94" s="601"/>
      <c r="E94" s="55" t="s">
        <v>400</v>
      </c>
      <c r="F94" s="193" t="s">
        <v>450</v>
      </c>
      <c r="G94" s="489"/>
      <c r="R94" s="557"/>
      <c r="S94" s="557"/>
      <c r="T94" s="558"/>
      <c r="U94" s="559"/>
      <c r="V94" s="560"/>
    </row>
    <row r="95" spans="1:22" ht="13.5" thickBot="1">
      <c r="A95" s="600"/>
      <c r="B95" s="705" t="s">
        <v>1500</v>
      </c>
      <c r="C95" s="706"/>
      <c r="D95" s="706"/>
      <c r="E95" s="408" t="s">
        <v>1304</v>
      </c>
      <c r="F95" s="397" t="s">
        <v>1303</v>
      </c>
      <c r="G95" s="492"/>
      <c r="R95" s="557"/>
      <c r="S95" s="557"/>
      <c r="T95" s="558"/>
      <c r="U95" s="559"/>
      <c r="V95" s="560"/>
    </row>
    <row r="96" spans="1:22" ht="12.75">
      <c r="A96" s="600"/>
      <c r="B96" s="656" t="s">
        <v>1501</v>
      </c>
      <c r="C96" s="682"/>
      <c r="D96" s="682"/>
      <c r="E96" s="399" t="s">
        <v>3</v>
      </c>
      <c r="F96" s="191" t="s">
        <v>315</v>
      </c>
      <c r="G96" s="487"/>
      <c r="R96" s="557"/>
      <c r="S96" s="557"/>
      <c r="T96" s="558"/>
      <c r="U96" s="559"/>
      <c r="V96" s="560"/>
    </row>
    <row r="97" spans="1:22" ht="13.5" thickBot="1">
      <c r="A97" s="600"/>
      <c r="B97" s="658"/>
      <c r="C97" s="683"/>
      <c r="D97" s="683"/>
      <c r="E97" s="401" t="s">
        <v>36</v>
      </c>
      <c r="F97" s="193" t="s">
        <v>316</v>
      </c>
      <c r="G97" s="489"/>
      <c r="R97" s="557"/>
      <c r="S97" s="557"/>
      <c r="T97" s="558"/>
      <c r="U97" s="559"/>
      <c r="V97" s="560"/>
    </row>
    <row r="98" spans="1:22" ht="12.75">
      <c r="A98" s="600"/>
      <c r="B98" s="698" t="s">
        <v>1502</v>
      </c>
      <c r="C98" s="699"/>
      <c r="D98" s="699"/>
      <c r="E98" s="409" t="s">
        <v>3</v>
      </c>
      <c r="F98" s="194" t="s">
        <v>1305</v>
      </c>
      <c r="G98" s="490"/>
      <c r="R98" s="557"/>
      <c r="S98" s="557"/>
      <c r="T98" s="558"/>
      <c r="U98" s="559"/>
      <c r="V98" s="560"/>
    </row>
    <row r="99" spans="1:22" ht="13.5" thickBot="1">
      <c r="A99" s="601"/>
      <c r="B99" s="700"/>
      <c r="C99" s="701"/>
      <c r="D99" s="701"/>
      <c r="E99" s="410" t="s">
        <v>36</v>
      </c>
      <c r="F99" s="195" t="s">
        <v>1306</v>
      </c>
      <c r="G99" s="491"/>
      <c r="R99" s="557"/>
      <c r="S99" s="557"/>
      <c r="T99" s="558"/>
      <c r="U99" s="559"/>
      <c r="V99" s="560"/>
    </row>
    <row r="100" spans="1:22" ht="12.75">
      <c r="A100" s="620" t="s">
        <v>2</v>
      </c>
      <c r="B100" s="661" t="s">
        <v>1780</v>
      </c>
      <c r="C100" s="674"/>
      <c r="D100" s="662"/>
      <c r="E100" s="399" t="s">
        <v>3</v>
      </c>
      <c r="F100" s="191" t="s">
        <v>1779</v>
      </c>
      <c r="G100" s="487"/>
      <c r="R100" s="557"/>
      <c r="S100" s="557"/>
      <c r="T100" s="558"/>
      <c r="U100" s="559"/>
      <c r="V100" s="560"/>
    </row>
    <row r="101" spans="1:22" ht="13.5" thickBot="1">
      <c r="A101" s="600"/>
      <c r="B101" s="668"/>
      <c r="C101" s="675"/>
      <c r="D101" s="669"/>
      <c r="E101" s="401" t="s">
        <v>36</v>
      </c>
      <c r="F101" s="193" t="s">
        <v>1781</v>
      </c>
      <c r="G101" s="488"/>
      <c r="R101" s="557"/>
      <c r="S101" s="557"/>
      <c r="T101" s="558"/>
      <c r="U101" s="559"/>
      <c r="V101" s="560"/>
    </row>
    <row r="102" spans="1:22" ht="12.75">
      <c r="A102" s="600"/>
      <c r="B102" s="668"/>
      <c r="C102" s="675"/>
      <c r="D102" s="669"/>
      <c r="E102" s="399" t="s">
        <v>1783</v>
      </c>
      <c r="F102" s="191" t="s">
        <v>1782</v>
      </c>
      <c r="G102" s="488"/>
      <c r="R102" s="557"/>
      <c r="S102" s="557"/>
      <c r="T102" s="558"/>
      <c r="U102" s="559"/>
      <c r="V102" s="560"/>
    </row>
    <row r="103" spans="1:22" ht="12.75">
      <c r="A103" s="600"/>
      <c r="B103" s="668"/>
      <c r="C103" s="675"/>
      <c r="D103" s="669"/>
      <c r="E103" s="400" t="s">
        <v>526</v>
      </c>
      <c r="F103" s="192" t="s">
        <v>1784</v>
      </c>
      <c r="G103" s="488"/>
      <c r="R103" s="557"/>
      <c r="S103" s="557"/>
      <c r="T103" s="558"/>
      <c r="U103" s="559"/>
      <c r="V103" s="560"/>
    </row>
    <row r="104" spans="1:22" ht="13.5" thickBot="1">
      <c r="A104" s="600"/>
      <c r="B104" s="663"/>
      <c r="C104" s="676"/>
      <c r="D104" s="664"/>
      <c r="E104" s="401" t="s">
        <v>1786</v>
      </c>
      <c r="F104" s="193" t="s">
        <v>1785</v>
      </c>
      <c r="G104" s="489"/>
      <c r="R104" s="557"/>
      <c r="S104" s="557"/>
      <c r="T104" s="558"/>
      <c r="U104" s="559"/>
      <c r="V104" s="560"/>
    </row>
    <row r="105" spans="1:22" ht="12.75">
      <c r="A105" s="600"/>
      <c r="B105" s="661" t="s">
        <v>1503</v>
      </c>
      <c r="C105" s="674"/>
      <c r="D105" s="662"/>
      <c r="E105" s="91" t="s">
        <v>59</v>
      </c>
      <c r="F105" s="194" t="s">
        <v>58</v>
      </c>
      <c r="G105" s="490"/>
      <c r="R105" s="557"/>
      <c r="S105" s="557"/>
      <c r="T105" s="558"/>
      <c r="U105" s="559"/>
      <c r="V105" s="560"/>
    </row>
    <row r="106" spans="1:22" ht="12.75">
      <c r="A106" s="600"/>
      <c r="B106" s="668"/>
      <c r="C106" s="675"/>
      <c r="D106" s="669"/>
      <c r="E106" s="49" t="s">
        <v>61</v>
      </c>
      <c r="F106" s="192" t="s">
        <v>60</v>
      </c>
      <c r="G106" s="488"/>
      <c r="R106" s="557"/>
      <c r="S106" s="557"/>
      <c r="T106" s="558"/>
      <c r="U106" s="559"/>
      <c r="V106" s="560"/>
    </row>
    <row r="107" spans="1:22" ht="13.5" thickBot="1">
      <c r="A107" s="600"/>
      <c r="B107" s="668"/>
      <c r="C107" s="675"/>
      <c r="D107" s="669"/>
      <c r="E107" s="155" t="s">
        <v>63</v>
      </c>
      <c r="F107" s="195" t="s">
        <v>62</v>
      </c>
      <c r="G107" s="491"/>
      <c r="R107" s="557"/>
      <c r="S107" s="557"/>
      <c r="T107" s="558"/>
      <c r="U107" s="559"/>
      <c r="V107" s="560"/>
    </row>
    <row r="108" spans="1:22" ht="13.5" thickBot="1">
      <c r="A108" s="600"/>
      <c r="B108" s="660" t="s">
        <v>1504</v>
      </c>
      <c r="C108" s="686"/>
      <c r="D108" s="686"/>
      <c r="E108" s="687"/>
      <c r="F108" s="32" t="s">
        <v>1307</v>
      </c>
      <c r="G108" s="493"/>
      <c r="R108" s="557"/>
      <c r="S108" s="557"/>
      <c r="T108" s="558"/>
      <c r="U108" s="559"/>
      <c r="V108" s="560"/>
    </row>
    <row r="109" spans="1:22" ht="12.75">
      <c r="A109" s="600"/>
      <c r="B109" s="600" t="s">
        <v>1505</v>
      </c>
      <c r="C109" s="603" t="s">
        <v>4</v>
      </c>
      <c r="D109" s="688"/>
      <c r="E109" s="91" t="s">
        <v>65</v>
      </c>
      <c r="F109" s="194" t="s">
        <v>64</v>
      </c>
      <c r="G109" s="490"/>
      <c r="R109" s="557"/>
      <c r="S109" s="557"/>
      <c r="T109" s="558"/>
      <c r="U109" s="559"/>
      <c r="V109" s="560"/>
    </row>
    <row r="110" spans="1:22" ht="12.75">
      <c r="A110" s="600"/>
      <c r="B110" s="600"/>
      <c r="C110" s="603"/>
      <c r="D110" s="688"/>
      <c r="E110" s="49" t="s">
        <v>67</v>
      </c>
      <c r="F110" s="192" t="s">
        <v>66</v>
      </c>
      <c r="G110" s="488"/>
      <c r="R110" s="557"/>
      <c r="S110" s="557"/>
      <c r="T110" s="558"/>
      <c r="U110" s="559"/>
      <c r="V110" s="560"/>
    </row>
    <row r="111" spans="1:22" ht="12.75">
      <c r="A111" s="600"/>
      <c r="B111" s="600"/>
      <c r="C111" s="603"/>
      <c r="D111" s="688"/>
      <c r="E111" s="49" t="s">
        <v>69</v>
      </c>
      <c r="F111" s="192" t="s">
        <v>68</v>
      </c>
      <c r="G111" s="488"/>
      <c r="R111" s="557"/>
      <c r="S111" s="557"/>
      <c r="T111" s="558"/>
      <c r="U111" s="559"/>
      <c r="V111" s="560"/>
    </row>
    <row r="112" spans="1:22" ht="12.75">
      <c r="A112" s="600"/>
      <c r="B112" s="600"/>
      <c r="C112" s="603"/>
      <c r="D112" s="688"/>
      <c r="E112" s="49" t="s">
        <v>71</v>
      </c>
      <c r="F112" s="192" t="s">
        <v>70</v>
      </c>
      <c r="G112" s="488"/>
      <c r="R112" s="557"/>
      <c r="S112" s="557"/>
      <c r="T112" s="558"/>
      <c r="U112" s="559"/>
      <c r="V112" s="560"/>
    </row>
    <row r="113" spans="1:22" ht="12.75">
      <c r="A113" s="600"/>
      <c r="B113" s="600"/>
      <c r="C113" s="603"/>
      <c r="D113" s="688"/>
      <c r="E113" s="49" t="s">
        <v>73</v>
      </c>
      <c r="F113" s="192" t="s">
        <v>72</v>
      </c>
      <c r="G113" s="488"/>
      <c r="R113" s="557"/>
      <c r="S113" s="557"/>
      <c r="T113" s="558"/>
      <c r="U113" s="559"/>
      <c r="V113" s="560"/>
    </row>
    <row r="114" spans="1:22" ht="12.75">
      <c r="A114" s="600"/>
      <c r="B114" s="600"/>
      <c r="C114" s="603"/>
      <c r="D114" s="688"/>
      <c r="E114" s="49" t="s">
        <v>75</v>
      </c>
      <c r="F114" s="192" t="s">
        <v>74</v>
      </c>
      <c r="G114" s="488"/>
      <c r="R114" s="557"/>
      <c r="S114" s="557"/>
      <c r="T114" s="558"/>
      <c r="U114" s="559"/>
      <c r="V114" s="560"/>
    </row>
    <row r="115" spans="1:22" ht="12.75">
      <c r="A115" s="600"/>
      <c r="B115" s="600"/>
      <c r="C115" s="603"/>
      <c r="D115" s="688"/>
      <c r="E115" s="49" t="s">
        <v>77</v>
      </c>
      <c r="F115" s="192" t="s">
        <v>76</v>
      </c>
      <c r="G115" s="488"/>
      <c r="R115" s="557"/>
      <c r="S115" s="557"/>
      <c r="T115" s="558"/>
      <c r="U115" s="559"/>
      <c r="V115" s="560"/>
    </row>
    <row r="116" spans="1:22" ht="12.75">
      <c r="A116" s="600"/>
      <c r="B116" s="600"/>
      <c r="C116" s="603"/>
      <c r="D116" s="688"/>
      <c r="E116" s="49" t="s">
        <v>79</v>
      </c>
      <c r="F116" s="192" t="s">
        <v>78</v>
      </c>
      <c r="G116" s="488"/>
      <c r="R116" s="557"/>
      <c r="S116" s="557"/>
      <c r="T116" s="558"/>
      <c r="U116" s="559"/>
      <c r="V116" s="560"/>
    </row>
    <row r="117" spans="1:22" ht="13.5" thickBot="1">
      <c r="A117" s="600"/>
      <c r="B117" s="600"/>
      <c r="C117" s="665"/>
      <c r="D117" s="689"/>
      <c r="E117" s="155" t="s">
        <v>81</v>
      </c>
      <c r="F117" s="195" t="s">
        <v>80</v>
      </c>
      <c r="G117" s="491"/>
      <c r="R117" s="557"/>
      <c r="S117" s="557"/>
      <c r="T117" s="558"/>
      <c r="U117" s="559"/>
      <c r="V117" s="560"/>
    </row>
    <row r="118" spans="1:22" ht="12.75">
      <c r="A118" s="600"/>
      <c r="B118" s="600"/>
      <c r="C118" s="602" t="s">
        <v>25</v>
      </c>
      <c r="D118" s="690"/>
      <c r="E118" s="393" t="s">
        <v>65</v>
      </c>
      <c r="F118" s="191" t="s">
        <v>82</v>
      </c>
      <c r="G118" s="487"/>
      <c r="R118" s="557"/>
      <c r="S118" s="557"/>
      <c r="T118" s="558"/>
      <c r="U118" s="559"/>
      <c r="V118" s="560"/>
    </row>
    <row r="119" spans="1:22" ht="12.75">
      <c r="A119" s="600"/>
      <c r="B119" s="600"/>
      <c r="C119" s="603"/>
      <c r="D119" s="688"/>
      <c r="E119" s="395" t="s">
        <v>67</v>
      </c>
      <c r="F119" s="192" t="s">
        <v>83</v>
      </c>
      <c r="G119" s="488"/>
      <c r="R119" s="557"/>
      <c r="S119" s="557"/>
      <c r="T119" s="558"/>
      <c r="U119" s="559"/>
      <c r="V119" s="560"/>
    </row>
    <row r="120" spans="1:22" ht="12.75">
      <c r="A120" s="600"/>
      <c r="B120" s="600"/>
      <c r="C120" s="603"/>
      <c r="D120" s="688"/>
      <c r="E120" s="395" t="s">
        <v>69</v>
      </c>
      <c r="F120" s="192" t="s">
        <v>84</v>
      </c>
      <c r="G120" s="488"/>
      <c r="R120" s="557"/>
      <c r="S120" s="557"/>
      <c r="T120" s="558"/>
      <c r="U120" s="559"/>
      <c r="V120" s="560"/>
    </row>
    <row r="121" spans="1:22" ht="12.75">
      <c r="A121" s="600"/>
      <c r="B121" s="600"/>
      <c r="C121" s="603"/>
      <c r="D121" s="688"/>
      <c r="E121" s="395" t="s">
        <v>71</v>
      </c>
      <c r="F121" s="192" t="s">
        <v>85</v>
      </c>
      <c r="G121" s="488"/>
      <c r="R121" s="557"/>
      <c r="S121" s="557"/>
      <c r="T121" s="558"/>
      <c r="U121" s="559"/>
      <c r="V121" s="560"/>
    </row>
    <row r="122" spans="1:22" ht="12.75">
      <c r="A122" s="600"/>
      <c r="B122" s="600"/>
      <c r="C122" s="603"/>
      <c r="D122" s="688"/>
      <c r="E122" s="395" t="s">
        <v>73</v>
      </c>
      <c r="F122" s="192" t="s">
        <v>86</v>
      </c>
      <c r="G122" s="488"/>
      <c r="R122" s="557"/>
      <c r="S122" s="557"/>
      <c r="T122" s="558"/>
      <c r="U122" s="559"/>
      <c r="V122" s="560"/>
    </row>
    <row r="123" spans="1:22" ht="12.75">
      <c r="A123" s="600"/>
      <c r="B123" s="600"/>
      <c r="C123" s="603"/>
      <c r="D123" s="688"/>
      <c r="E123" s="395" t="s">
        <v>75</v>
      </c>
      <c r="F123" s="192" t="s">
        <v>87</v>
      </c>
      <c r="G123" s="488"/>
      <c r="R123" s="557"/>
      <c r="S123" s="557"/>
      <c r="T123" s="558"/>
      <c r="U123" s="559"/>
      <c r="V123" s="560"/>
    </row>
    <row r="124" spans="1:22" ht="12.75">
      <c r="A124" s="600"/>
      <c r="B124" s="600"/>
      <c r="C124" s="603"/>
      <c r="D124" s="688"/>
      <c r="E124" s="395" t="s">
        <v>77</v>
      </c>
      <c r="F124" s="192" t="s">
        <v>88</v>
      </c>
      <c r="G124" s="488"/>
      <c r="R124" s="557"/>
      <c r="S124" s="557"/>
      <c r="T124" s="558"/>
      <c r="U124" s="559"/>
      <c r="V124" s="560"/>
    </row>
    <row r="125" spans="1:22" ht="12.75">
      <c r="A125" s="600"/>
      <c r="B125" s="600"/>
      <c r="C125" s="603"/>
      <c r="D125" s="688"/>
      <c r="E125" s="395" t="s">
        <v>79</v>
      </c>
      <c r="F125" s="192" t="s">
        <v>89</v>
      </c>
      <c r="G125" s="488"/>
      <c r="R125" s="557"/>
      <c r="S125" s="557"/>
      <c r="T125" s="558"/>
      <c r="U125" s="559"/>
      <c r="V125" s="560"/>
    </row>
    <row r="126" spans="1:22" ht="13.5" thickBot="1">
      <c r="A126" s="601"/>
      <c r="B126" s="601"/>
      <c r="C126" s="665"/>
      <c r="D126" s="689"/>
      <c r="E126" s="396" t="s">
        <v>81</v>
      </c>
      <c r="F126" s="193" t="s">
        <v>90</v>
      </c>
      <c r="G126" s="489"/>
      <c r="R126" s="557"/>
      <c r="S126" s="557"/>
      <c r="T126" s="558"/>
      <c r="U126" s="559"/>
      <c r="V126" s="560"/>
    </row>
    <row r="127" spans="1:22" ht="12.75">
      <c r="A127" s="620" t="s">
        <v>1869</v>
      </c>
      <c r="B127" s="602" t="s">
        <v>1870</v>
      </c>
      <c r="C127" s="599" t="s">
        <v>1868</v>
      </c>
      <c r="D127" s="620" t="s">
        <v>3</v>
      </c>
      <c r="E127" s="91" t="s">
        <v>6</v>
      </c>
      <c r="F127" s="194" t="s">
        <v>91</v>
      </c>
      <c r="G127" s="490"/>
      <c r="R127" s="557"/>
      <c r="S127" s="557"/>
      <c r="T127" s="558"/>
      <c r="U127" s="559"/>
      <c r="V127" s="560"/>
    </row>
    <row r="128" spans="1:22" ht="12.75">
      <c r="A128" s="600"/>
      <c r="B128" s="603"/>
      <c r="C128" s="666"/>
      <c r="D128" s="600"/>
      <c r="E128" s="49" t="s">
        <v>8</v>
      </c>
      <c r="F128" s="192" t="s">
        <v>92</v>
      </c>
      <c r="G128" s="488"/>
      <c r="R128" s="557"/>
      <c r="S128" s="557"/>
      <c r="T128" s="558"/>
      <c r="U128" s="559"/>
      <c r="V128" s="560"/>
    </row>
    <row r="129" spans="1:22" ht="12.75">
      <c r="A129" s="600"/>
      <c r="B129" s="603"/>
      <c r="C129" s="666"/>
      <c r="D129" s="600"/>
      <c r="E129" s="49" t="s">
        <v>10</v>
      </c>
      <c r="F129" s="192" t="s">
        <v>93</v>
      </c>
      <c r="G129" s="488"/>
      <c r="R129" s="557"/>
      <c r="S129" s="557"/>
      <c r="T129" s="558"/>
      <c r="U129" s="559"/>
      <c r="V129" s="560"/>
    </row>
    <row r="130" spans="1:22" ht="12.75">
      <c r="A130" s="600"/>
      <c r="B130" s="603"/>
      <c r="C130" s="666"/>
      <c r="D130" s="600"/>
      <c r="E130" s="49" t="s">
        <v>12</v>
      </c>
      <c r="F130" s="192" t="s">
        <v>94</v>
      </c>
      <c r="G130" s="488"/>
      <c r="R130" s="557"/>
      <c r="S130" s="557"/>
      <c r="T130" s="558"/>
      <c r="U130" s="559"/>
      <c r="V130" s="560"/>
    </row>
    <row r="131" spans="1:22" ht="12.75">
      <c r="A131" s="600"/>
      <c r="B131" s="603"/>
      <c r="C131" s="666"/>
      <c r="D131" s="600"/>
      <c r="E131" s="49" t="s">
        <v>14</v>
      </c>
      <c r="F131" s="192" t="s">
        <v>95</v>
      </c>
      <c r="G131" s="488"/>
      <c r="R131" s="557"/>
      <c r="S131" s="557"/>
      <c r="T131" s="558"/>
      <c r="U131" s="559"/>
      <c r="V131" s="560"/>
    </row>
    <row r="132" spans="1:22" ht="12.75">
      <c r="A132" s="600"/>
      <c r="B132" s="603"/>
      <c r="C132" s="666"/>
      <c r="D132" s="600"/>
      <c r="E132" s="49" t="s">
        <v>16</v>
      </c>
      <c r="F132" s="192" t="s">
        <v>96</v>
      </c>
      <c r="G132" s="488"/>
      <c r="R132" s="557"/>
      <c r="S132" s="557"/>
      <c r="T132" s="558"/>
      <c r="U132" s="559"/>
      <c r="V132" s="560"/>
    </row>
    <row r="133" spans="1:22" ht="12.75">
      <c r="A133" s="600"/>
      <c r="B133" s="603"/>
      <c r="C133" s="666"/>
      <c r="D133" s="600"/>
      <c r="E133" s="49" t="s">
        <v>18</v>
      </c>
      <c r="F133" s="192" t="s">
        <v>97</v>
      </c>
      <c r="G133" s="488"/>
      <c r="R133" s="557"/>
      <c r="S133" s="557"/>
      <c r="T133" s="558"/>
      <c r="U133" s="559"/>
      <c r="V133" s="560"/>
    </row>
    <row r="134" spans="1:22" ht="12.75">
      <c r="A134" s="600"/>
      <c r="B134" s="603"/>
      <c r="C134" s="666"/>
      <c r="D134" s="600"/>
      <c r="E134" s="49" t="s">
        <v>20</v>
      </c>
      <c r="F134" s="192" t="s">
        <v>98</v>
      </c>
      <c r="G134" s="488"/>
      <c r="R134" s="557"/>
      <c r="S134" s="557"/>
      <c r="T134" s="558"/>
      <c r="U134" s="559"/>
      <c r="V134" s="560"/>
    </row>
    <row r="135" spans="1:22" ht="12.75">
      <c r="A135" s="600"/>
      <c r="B135" s="603"/>
      <c r="C135" s="666"/>
      <c r="D135" s="600"/>
      <c r="E135" s="49" t="s">
        <v>22</v>
      </c>
      <c r="F135" s="192" t="s">
        <v>99</v>
      </c>
      <c r="G135" s="488"/>
      <c r="R135" s="557"/>
      <c r="S135" s="557"/>
      <c r="T135" s="558"/>
      <c r="U135" s="559"/>
      <c r="V135" s="560"/>
    </row>
    <row r="136" spans="1:22" ht="13.5" thickBot="1">
      <c r="A136" s="600"/>
      <c r="B136" s="603"/>
      <c r="C136" s="666"/>
      <c r="D136" s="601"/>
      <c r="E136" s="155" t="s">
        <v>24</v>
      </c>
      <c r="F136" s="195" t="s">
        <v>100</v>
      </c>
      <c r="G136" s="491"/>
      <c r="R136" s="557"/>
      <c r="S136" s="557"/>
      <c r="T136" s="558"/>
      <c r="U136" s="559"/>
      <c r="V136" s="560"/>
    </row>
    <row r="137" spans="1:22" ht="12.75">
      <c r="A137" s="600"/>
      <c r="B137" s="603"/>
      <c r="C137" s="666"/>
      <c r="D137" s="620" t="s">
        <v>36</v>
      </c>
      <c r="E137" s="393" t="s">
        <v>6</v>
      </c>
      <c r="F137" s="191" t="s">
        <v>101</v>
      </c>
      <c r="G137" s="487"/>
      <c r="R137" s="557"/>
      <c r="S137" s="557"/>
      <c r="T137" s="558"/>
      <c r="U137" s="559"/>
      <c r="V137" s="560"/>
    </row>
    <row r="138" spans="1:22" ht="12.75">
      <c r="A138" s="600"/>
      <c r="B138" s="603"/>
      <c r="C138" s="666"/>
      <c r="D138" s="600"/>
      <c r="E138" s="395" t="s">
        <v>8</v>
      </c>
      <c r="F138" s="192" t="s">
        <v>102</v>
      </c>
      <c r="G138" s="488"/>
      <c r="R138" s="557"/>
      <c r="S138" s="557"/>
      <c r="T138" s="558"/>
      <c r="U138" s="559"/>
      <c r="V138" s="560"/>
    </row>
    <row r="139" spans="1:22" ht="12.75">
      <c r="A139" s="600"/>
      <c r="B139" s="603"/>
      <c r="C139" s="666"/>
      <c r="D139" s="600"/>
      <c r="E139" s="395" t="s">
        <v>10</v>
      </c>
      <c r="F139" s="192" t="s">
        <v>103</v>
      </c>
      <c r="G139" s="488"/>
      <c r="R139" s="557"/>
      <c r="S139" s="557"/>
      <c r="T139" s="558"/>
      <c r="U139" s="559"/>
      <c r="V139" s="560"/>
    </row>
    <row r="140" spans="1:22" ht="12.75">
      <c r="A140" s="600"/>
      <c r="B140" s="603"/>
      <c r="C140" s="666"/>
      <c r="D140" s="600"/>
      <c r="E140" s="395" t="s">
        <v>12</v>
      </c>
      <c r="F140" s="192" t="s">
        <v>104</v>
      </c>
      <c r="G140" s="488"/>
      <c r="R140" s="557"/>
      <c r="S140" s="557"/>
      <c r="T140" s="558"/>
      <c r="U140" s="559"/>
      <c r="V140" s="560"/>
    </row>
    <row r="141" spans="1:22" ht="12.75">
      <c r="A141" s="600"/>
      <c r="B141" s="603"/>
      <c r="C141" s="666"/>
      <c r="D141" s="600"/>
      <c r="E141" s="395" t="s">
        <v>14</v>
      </c>
      <c r="F141" s="192" t="s">
        <v>105</v>
      </c>
      <c r="G141" s="488"/>
      <c r="R141" s="557"/>
      <c r="S141" s="557"/>
      <c r="T141" s="558"/>
      <c r="U141" s="559"/>
      <c r="V141" s="560"/>
    </row>
    <row r="142" spans="1:22" ht="12.75">
      <c r="A142" s="600"/>
      <c r="B142" s="603"/>
      <c r="C142" s="666"/>
      <c r="D142" s="600"/>
      <c r="E142" s="395" t="s">
        <v>16</v>
      </c>
      <c r="F142" s="192" t="s">
        <v>106</v>
      </c>
      <c r="G142" s="488"/>
      <c r="R142" s="557"/>
      <c r="S142" s="557"/>
      <c r="T142" s="558"/>
      <c r="U142" s="559"/>
      <c r="V142" s="560"/>
    </row>
    <row r="143" spans="1:22" ht="12.75">
      <c r="A143" s="600"/>
      <c r="B143" s="603"/>
      <c r="C143" s="666"/>
      <c r="D143" s="600"/>
      <c r="E143" s="395" t="s">
        <v>18</v>
      </c>
      <c r="F143" s="192" t="s">
        <v>107</v>
      </c>
      <c r="G143" s="488"/>
      <c r="R143" s="557"/>
      <c r="S143" s="557"/>
      <c r="T143" s="558"/>
      <c r="U143" s="559"/>
      <c r="V143" s="560"/>
    </row>
    <row r="144" spans="1:22" ht="12.75">
      <c r="A144" s="600"/>
      <c r="B144" s="603"/>
      <c r="C144" s="666"/>
      <c r="D144" s="600"/>
      <c r="E144" s="395" t="s">
        <v>20</v>
      </c>
      <c r="F144" s="192" t="s">
        <v>108</v>
      </c>
      <c r="G144" s="488"/>
      <c r="R144" s="557"/>
      <c r="S144" s="557"/>
      <c r="T144" s="558"/>
      <c r="U144" s="559"/>
      <c r="V144" s="560"/>
    </row>
    <row r="145" spans="1:22" ht="12.75">
      <c r="A145" s="600"/>
      <c r="B145" s="603"/>
      <c r="C145" s="666"/>
      <c r="D145" s="600"/>
      <c r="E145" s="395" t="s">
        <v>22</v>
      </c>
      <c r="F145" s="192" t="s">
        <v>109</v>
      </c>
      <c r="G145" s="488"/>
      <c r="R145" s="557"/>
      <c r="S145" s="557"/>
      <c r="T145" s="558"/>
      <c r="U145" s="559"/>
      <c r="V145" s="560"/>
    </row>
    <row r="146" spans="1:22" ht="13.5" thickBot="1">
      <c r="A146" s="600"/>
      <c r="B146" s="603"/>
      <c r="C146" s="667"/>
      <c r="D146" s="601"/>
      <c r="E146" s="396" t="s">
        <v>24</v>
      </c>
      <c r="F146" s="193" t="s">
        <v>110</v>
      </c>
      <c r="G146" s="489"/>
      <c r="R146" s="557"/>
      <c r="S146" s="557"/>
      <c r="T146" s="558"/>
      <c r="U146" s="559"/>
      <c r="V146" s="560"/>
    </row>
    <row r="147" spans="1:22" ht="12.75">
      <c r="A147" s="600"/>
      <c r="B147" s="603"/>
      <c r="C147" s="661" t="s">
        <v>1506</v>
      </c>
      <c r="D147" s="662"/>
      <c r="E147" s="91" t="s">
        <v>3</v>
      </c>
      <c r="F147" s="194" t="s">
        <v>1112</v>
      </c>
      <c r="G147" s="490"/>
      <c r="R147" s="557"/>
      <c r="S147" s="557"/>
      <c r="T147" s="558"/>
      <c r="U147" s="559"/>
      <c r="V147" s="560"/>
    </row>
    <row r="148" spans="1:22" ht="13.5" thickBot="1">
      <c r="A148" s="600"/>
      <c r="B148" s="603"/>
      <c r="C148" s="663"/>
      <c r="D148" s="664"/>
      <c r="E148" s="155" t="s">
        <v>36</v>
      </c>
      <c r="F148" s="195" t="s">
        <v>1113</v>
      </c>
      <c r="G148" s="491"/>
      <c r="R148" s="557"/>
      <c r="S148" s="557"/>
      <c r="T148" s="558"/>
      <c r="U148" s="559"/>
      <c r="V148" s="560"/>
    </row>
    <row r="149" spans="1:22" ht="12.75">
      <c r="A149" s="600"/>
      <c r="B149" s="603"/>
      <c r="C149" s="661" t="s">
        <v>1507</v>
      </c>
      <c r="D149" s="662"/>
      <c r="E149" s="393" t="s">
        <v>324</v>
      </c>
      <c r="F149" s="191" t="s">
        <v>1308</v>
      </c>
      <c r="G149" s="487"/>
      <c r="R149" s="557"/>
      <c r="S149" s="557"/>
      <c r="T149" s="558"/>
      <c r="U149" s="559"/>
      <c r="V149" s="560"/>
    </row>
    <row r="150" spans="1:22" ht="12.75">
      <c r="A150" s="600"/>
      <c r="B150" s="603"/>
      <c r="C150" s="668"/>
      <c r="D150" s="669"/>
      <c r="E150" s="395" t="s">
        <v>1174</v>
      </c>
      <c r="F150" s="192" t="s">
        <v>1309</v>
      </c>
      <c r="G150" s="488"/>
      <c r="R150" s="557"/>
      <c r="S150" s="557"/>
      <c r="T150" s="558"/>
      <c r="U150" s="559"/>
      <c r="V150" s="560"/>
    </row>
    <row r="151" spans="1:22" ht="12.75">
      <c r="A151" s="600"/>
      <c r="B151" s="603"/>
      <c r="C151" s="668"/>
      <c r="D151" s="669"/>
      <c r="E151" s="395" t="s">
        <v>451</v>
      </c>
      <c r="F151" s="192" t="s">
        <v>1310</v>
      </c>
      <c r="G151" s="488"/>
      <c r="R151" s="557"/>
      <c r="S151" s="557"/>
      <c r="T151" s="558"/>
      <c r="U151" s="559"/>
      <c r="V151" s="560"/>
    </row>
    <row r="152" spans="1:22" ht="13.5" thickBot="1">
      <c r="A152" s="600"/>
      <c r="B152" s="603"/>
      <c r="C152" s="663"/>
      <c r="D152" s="664"/>
      <c r="E152" s="396" t="s">
        <v>1282</v>
      </c>
      <c r="F152" s="193" t="s">
        <v>3223</v>
      </c>
      <c r="G152" s="489"/>
      <c r="R152" s="557"/>
      <c r="S152" s="557"/>
      <c r="T152" s="558"/>
      <c r="U152" s="559"/>
      <c r="V152" s="560"/>
    </row>
    <row r="153" spans="1:22" ht="13.5" thickBot="1">
      <c r="A153" s="601"/>
      <c r="B153" s="665"/>
      <c r="C153" s="679" t="s">
        <v>1508</v>
      </c>
      <c r="D153" s="680"/>
      <c r="E153" s="681"/>
      <c r="F153" s="397" t="s">
        <v>1422</v>
      </c>
      <c r="G153" s="492"/>
      <c r="R153" s="557"/>
      <c r="S153" s="557"/>
      <c r="T153" s="558"/>
      <c r="U153" s="559"/>
      <c r="V153" s="560"/>
    </row>
    <row r="154" spans="1:22" ht="12.75">
      <c r="A154" s="620" t="s">
        <v>111</v>
      </c>
      <c r="B154" s="602" t="s">
        <v>2025</v>
      </c>
      <c r="C154" s="707"/>
      <c r="D154" s="402" t="s">
        <v>2026</v>
      </c>
      <c r="E154" s="37"/>
      <c r="F154" s="191" t="s">
        <v>2033</v>
      </c>
      <c r="G154" s="487"/>
      <c r="R154" s="557"/>
      <c r="S154" s="557"/>
      <c r="T154" s="558"/>
      <c r="U154" s="559"/>
      <c r="V154" s="560"/>
    </row>
    <row r="155" spans="1:22" ht="12.75">
      <c r="A155" s="600"/>
      <c r="B155" s="603"/>
      <c r="C155" s="708"/>
      <c r="D155" s="403" t="s">
        <v>2027</v>
      </c>
      <c r="E155" s="38"/>
      <c r="F155" s="192" t="s">
        <v>2034</v>
      </c>
      <c r="G155" s="488"/>
      <c r="R155" s="557"/>
      <c r="S155" s="557"/>
      <c r="T155" s="558"/>
      <c r="U155" s="559"/>
      <c r="V155" s="560"/>
    </row>
    <row r="156" spans="1:22" ht="12.75">
      <c r="A156" s="600"/>
      <c r="B156" s="603"/>
      <c r="C156" s="708"/>
      <c r="D156" s="403" t="s">
        <v>2028</v>
      </c>
      <c r="E156" s="38"/>
      <c r="F156" s="192" t="s">
        <v>2035</v>
      </c>
      <c r="G156" s="488"/>
      <c r="R156" s="557"/>
      <c r="S156" s="557"/>
      <c r="T156" s="558"/>
      <c r="U156" s="559"/>
      <c r="V156" s="560"/>
    </row>
    <row r="157" spans="1:22" ht="12.75">
      <c r="A157" s="600"/>
      <c r="B157" s="603"/>
      <c r="C157" s="708"/>
      <c r="D157" s="403" t="s">
        <v>2029</v>
      </c>
      <c r="E157" s="38"/>
      <c r="F157" s="192" t="s">
        <v>2036</v>
      </c>
      <c r="G157" s="488"/>
      <c r="R157" s="557"/>
      <c r="S157" s="557"/>
      <c r="T157" s="558"/>
      <c r="U157" s="559"/>
      <c r="V157" s="560"/>
    </row>
    <row r="158" spans="1:22" ht="12.75">
      <c r="A158" s="600"/>
      <c r="B158" s="603"/>
      <c r="C158" s="708"/>
      <c r="D158" s="403" t="s">
        <v>2030</v>
      </c>
      <c r="E158" s="38"/>
      <c r="F158" s="192" t="s">
        <v>2037</v>
      </c>
      <c r="G158" s="488"/>
      <c r="R158" s="557"/>
      <c r="S158" s="557"/>
      <c r="T158" s="558"/>
      <c r="U158" s="559"/>
      <c r="V158" s="560"/>
    </row>
    <row r="159" spans="1:22" ht="12.75">
      <c r="A159" s="600"/>
      <c r="B159" s="603"/>
      <c r="C159" s="708"/>
      <c r="D159" s="403" t="s">
        <v>2031</v>
      </c>
      <c r="E159" s="38"/>
      <c r="F159" s="192" t="s">
        <v>2038</v>
      </c>
      <c r="G159" s="488"/>
      <c r="R159" s="557"/>
      <c r="S159" s="557"/>
      <c r="T159" s="558"/>
      <c r="U159" s="559"/>
      <c r="V159" s="560"/>
    </row>
    <row r="160" spans="1:22" ht="13.5" thickBot="1">
      <c r="A160" s="600"/>
      <c r="B160" s="665"/>
      <c r="C160" s="709"/>
      <c r="D160" s="404" t="s">
        <v>2032</v>
      </c>
      <c r="E160" s="36"/>
      <c r="F160" s="193" t="s">
        <v>2039</v>
      </c>
      <c r="G160" s="489"/>
      <c r="R160" s="557"/>
      <c r="S160" s="557"/>
      <c r="T160" s="558"/>
      <c r="U160" s="559"/>
      <c r="V160" s="560"/>
    </row>
    <row r="161" spans="1:22" ht="12.75" customHeight="1">
      <c r="A161" s="600"/>
      <c r="B161" s="602" t="s">
        <v>112</v>
      </c>
      <c r="C161" s="599" t="s">
        <v>1492</v>
      </c>
      <c r="D161" s="405" t="s">
        <v>114</v>
      </c>
      <c r="E161" s="405"/>
      <c r="F161" s="191" t="s">
        <v>113</v>
      </c>
      <c r="G161" s="487"/>
      <c r="R161" s="557"/>
      <c r="S161" s="557"/>
      <c r="T161" s="558"/>
      <c r="U161" s="559"/>
      <c r="V161" s="560"/>
    </row>
    <row r="162" spans="1:22" ht="12.75">
      <c r="A162" s="600"/>
      <c r="B162" s="603"/>
      <c r="C162" s="600"/>
      <c r="D162" s="70" t="s">
        <v>116</v>
      </c>
      <c r="E162" s="70"/>
      <c r="F162" s="192" t="s">
        <v>115</v>
      </c>
      <c r="G162" s="488"/>
      <c r="R162" s="557"/>
      <c r="S162" s="557"/>
      <c r="T162" s="558"/>
      <c r="U162" s="559"/>
      <c r="V162" s="560"/>
    </row>
    <row r="163" spans="1:22" ht="12.75">
      <c r="A163" s="600"/>
      <c r="B163" s="603"/>
      <c r="C163" s="600"/>
      <c r="D163" s="70" t="s">
        <v>118</v>
      </c>
      <c r="E163" s="70"/>
      <c r="F163" s="192" t="s">
        <v>117</v>
      </c>
      <c r="G163" s="488"/>
      <c r="R163" s="557"/>
      <c r="S163" s="557"/>
      <c r="T163" s="558"/>
      <c r="U163" s="559"/>
      <c r="V163" s="560"/>
    </row>
    <row r="164" spans="1:22" ht="12.75">
      <c r="A164" s="600"/>
      <c r="B164" s="603"/>
      <c r="C164" s="600"/>
      <c r="D164" s="70" t="s">
        <v>120</v>
      </c>
      <c r="E164" s="70"/>
      <c r="F164" s="192" t="s">
        <v>119</v>
      </c>
      <c r="G164" s="488"/>
      <c r="R164" s="557"/>
      <c r="S164" s="557"/>
      <c r="T164" s="558"/>
      <c r="U164" s="559"/>
      <c r="V164" s="560"/>
    </row>
    <row r="165" spans="1:22" ht="12.75">
      <c r="A165" s="600"/>
      <c r="B165" s="603"/>
      <c r="C165" s="600"/>
      <c r="D165" s="70" t="s">
        <v>122</v>
      </c>
      <c r="E165" s="70"/>
      <c r="F165" s="192" t="s">
        <v>121</v>
      </c>
      <c r="G165" s="488"/>
      <c r="R165" s="557"/>
      <c r="S165" s="557"/>
      <c r="T165" s="558"/>
      <c r="U165" s="559"/>
      <c r="V165" s="560"/>
    </row>
    <row r="166" spans="1:22" ht="13.5" thickBot="1">
      <c r="A166" s="600"/>
      <c r="B166" s="603"/>
      <c r="C166" s="601"/>
      <c r="D166" s="72" t="s">
        <v>124</v>
      </c>
      <c r="E166" s="72"/>
      <c r="F166" s="193" t="s">
        <v>123</v>
      </c>
      <c r="G166" s="489"/>
      <c r="R166" s="557"/>
      <c r="S166" s="557"/>
      <c r="T166" s="558"/>
      <c r="U166" s="559"/>
      <c r="V166" s="560"/>
    </row>
    <row r="167" spans="1:22" ht="12.75">
      <c r="A167" s="600"/>
      <c r="B167" s="603"/>
      <c r="C167" s="599" t="s">
        <v>1493</v>
      </c>
      <c r="D167" s="69" t="s">
        <v>126</v>
      </c>
      <c r="E167" s="69"/>
      <c r="F167" s="194" t="s">
        <v>125</v>
      </c>
      <c r="G167" s="490"/>
      <c r="R167" s="557"/>
      <c r="S167" s="557"/>
      <c r="T167" s="558"/>
      <c r="U167" s="559"/>
      <c r="V167" s="560"/>
    </row>
    <row r="168" spans="1:22" ht="12.75">
      <c r="A168" s="600"/>
      <c r="B168" s="603"/>
      <c r="C168" s="600"/>
      <c r="D168" s="70" t="s">
        <v>511</v>
      </c>
      <c r="E168" s="70"/>
      <c r="F168" s="192" t="s">
        <v>127</v>
      </c>
      <c r="G168" s="488"/>
      <c r="R168" s="557"/>
      <c r="S168" s="557"/>
      <c r="T168" s="558"/>
      <c r="U168" s="559"/>
      <c r="V168" s="560"/>
    </row>
    <row r="169" spans="1:22" ht="12.75">
      <c r="A169" s="600"/>
      <c r="B169" s="603"/>
      <c r="C169" s="600"/>
      <c r="D169" s="70" t="s">
        <v>129</v>
      </c>
      <c r="E169" s="70"/>
      <c r="F169" s="192" t="s">
        <v>128</v>
      </c>
      <c r="G169" s="488"/>
      <c r="R169" s="557"/>
      <c r="S169" s="557"/>
      <c r="T169" s="558"/>
      <c r="U169" s="559"/>
      <c r="V169" s="560"/>
    </row>
    <row r="170" spans="1:22" ht="13.5" thickBot="1">
      <c r="A170" s="600"/>
      <c r="B170" s="603"/>
      <c r="C170" s="601"/>
      <c r="D170" s="72" t="s">
        <v>512</v>
      </c>
      <c r="E170" s="72"/>
      <c r="F170" s="195" t="s">
        <v>130</v>
      </c>
      <c r="G170" s="491"/>
      <c r="R170" s="557"/>
      <c r="S170" s="557"/>
      <c r="T170" s="558"/>
      <c r="U170" s="559"/>
      <c r="V170" s="560"/>
    </row>
    <row r="171" spans="1:22" ht="13.5" thickBot="1">
      <c r="A171" s="600"/>
      <c r="B171" s="603"/>
      <c r="C171" s="30" t="s">
        <v>1509</v>
      </c>
      <c r="D171" s="75" t="s">
        <v>132</v>
      </c>
      <c r="E171" s="76"/>
      <c r="F171" s="32" t="s">
        <v>131</v>
      </c>
      <c r="G171" s="493"/>
      <c r="R171" s="557"/>
      <c r="S171" s="557"/>
      <c r="T171" s="558"/>
      <c r="U171" s="559"/>
      <c r="V171" s="560"/>
    </row>
    <row r="172" spans="1:22" ht="13.5" customHeight="1" thickBot="1">
      <c r="A172" s="600"/>
      <c r="B172" s="641" t="s">
        <v>1877</v>
      </c>
      <c r="C172" s="642"/>
      <c r="D172" s="75" t="s">
        <v>134</v>
      </c>
      <c r="E172" s="75"/>
      <c r="F172" s="397" t="s">
        <v>133</v>
      </c>
      <c r="G172" s="492"/>
      <c r="R172" s="557"/>
      <c r="S172" s="557"/>
      <c r="T172" s="558"/>
      <c r="U172" s="559"/>
      <c r="V172" s="560"/>
    </row>
    <row r="173" spans="1:22" ht="23.25" thickBot="1">
      <c r="A173" s="600"/>
      <c r="B173" s="643"/>
      <c r="C173" s="644"/>
      <c r="D173" s="162" t="s">
        <v>421</v>
      </c>
      <c r="E173" s="71" t="s">
        <v>135</v>
      </c>
      <c r="F173" s="32" t="s">
        <v>452</v>
      </c>
      <c r="G173" s="493"/>
      <c r="R173" s="557"/>
      <c r="S173" s="557"/>
      <c r="T173" s="558"/>
      <c r="U173" s="559"/>
      <c r="V173" s="560"/>
    </row>
    <row r="174" spans="1:22" ht="13.5" customHeight="1" thickBot="1">
      <c r="A174" s="600"/>
      <c r="B174" s="643"/>
      <c r="C174" s="644"/>
      <c r="D174" s="163" t="s">
        <v>136</v>
      </c>
      <c r="E174" s="61" t="s">
        <v>510</v>
      </c>
      <c r="F174" s="397" t="s">
        <v>137</v>
      </c>
      <c r="G174" s="492"/>
      <c r="R174" s="557"/>
      <c r="S174" s="557"/>
      <c r="T174" s="558"/>
      <c r="U174" s="559"/>
      <c r="V174" s="560"/>
    </row>
    <row r="175" spans="1:22" ht="12.75">
      <c r="A175" s="600"/>
      <c r="B175" s="643"/>
      <c r="C175" s="644"/>
      <c r="D175" s="633" t="s">
        <v>138</v>
      </c>
      <c r="E175" s="62" t="s">
        <v>508</v>
      </c>
      <c r="F175" s="191" t="s">
        <v>453</v>
      </c>
      <c r="G175" s="487"/>
      <c r="R175" s="557"/>
      <c r="S175" s="557"/>
      <c r="T175" s="558"/>
      <c r="U175" s="559"/>
      <c r="V175" s="560"/>
    </row>
    <row r="176" spans="1:22" ht="23.25" thickBot="1">
      <c r="A176" s="600"/>
      <c r="B176" s="643"/>
      <c r="C176" s="644"/>
      <c r="D176" s="635"/>
      <c r="E176" s="63" t="s">
        <v>509</v>
      </c>
      <c r="F176" s="193" t="s">
        <v>454</v>
      </c>
      <c r="G176" s="489"/>
      <c r="R176" s="557"/>
      <c r="S176" s="557"/>
      <c r="T176" s="558"/>
      <c r="U176" s="559"/>
      <c r="V176" s="560"/>
    </row>
    <row r="177" spans="1:22" ht="12.75" customHeight="1">
      <c r="A177" s="600"/>
      <c r="B177" s="643"/>
      <c r="C177" s="644"/>
      <c r="D177" s="684" t="s">
        <v>422</v>
      </c>
      <c r="E177" s="73" t="s">
        <v>140</v>
      </c>
      <c r="F177" s="194" t="s">
        <v>139</v>
      </c>
      <c r="G177" s="490"/>
      <c r="R177" s="557"/>
      <c r="S177" s="557"/>
      <c r="T177" s="558"/>
      <c r="U177" s="559"/>
      <c r="V177" s="560"/>
    </row>
    <row r="178" spans="1:22" ht="13.5" thickBot="1">
      <c r="A178" s="600"/>
      <c r="B178" s="643"/>
      <c r="C178" s="644"/>
      <c r="D178" s="685"/>
      <c r="E178" s="77" t="s">
        <v>142</v>
      </c>
      <c r="F178" s="195" t="s">
        <v>141</v>
      </c>
      <c r="G178" s="491"/>
      <c r="R178" s="557"/>
      <c r="S178" s="557"/>
      <c r="T178" s="558"/>
      <c r="U178" s="559"/>
      <c r="V178" s="560"/>
    </row>
    <row r="179" spans="1:22" ht="12.75" customHeight="1">
      <c r="A179" s="600"/>
      <c r="B179" s="643"/>
      <c r="C179" s="644"/>
      <c r="D179" s="684" t="s">
        <v>273</v>
      </c>
      <c r="E179" s="66" t="s">
        <v>144</v>
      </c>
      <c r="F179" s="191" t="s">
        <v>143</v>
      </c>
      <c r="G179" s="487"/>
      <c r="R179" s="557"/>
      <c r="S179" s="557"/>
      <c r="T179" s="558"/>
      <c r="U179" s="559"/>
      <c r="V179" s="560"/>
    </row>
    <row r="180" spans="1:22" ht="13.5" thickBot="1">
      <c r="A180" s="600"/>
      <c r="B180" s="645"/>
      <c r="C180" s="646"/>
      <c r="D180" s="685"/>
      <c r="E180" s="63" t="s">
        <v>971</v>
      </c>
      <c r="F180" s="193" t="s">
        <v>1108</v>
      </c>
      <c r="G180" s="489"/>
      <c r="R180" s="557"/>
      <c r="S180" s="557"/>
      <c r="T180" s="558"/>
      <c r="U180" s="559"/>
      <c r="V180" s="560"/>
    </row>
    <row r="181" spans="1:22" ht="12.75">
      <c r="A181" s="600"/>
      <c r="B181" s="641" t="s">
        <v>1510</v>
      </c>
      <c r="C181" s="642"/>
      <c r="D181" s="66" t="s">
        <v>147</v>
      </c>
      <c r="E181" s="68"/>
      <c r="F181" s="194" t="s">
        <v>146</v>
      </c>
      <c r="G181" s="490"/>
      <c r="R181" s="557"/>
      <c r="S181" s="557"/>
      <c r="T181" s="558"/>
      <c r="U181" s="559"/>
      <c r="V181" s="560"/>
    </row>
    <row r="182" spans="1:22" ht="12.75">
      <c r="A182" s="600"/>
      <c r="B182" s="643"/>
      <c r="C182" s="644"/>
      <c r="D182" s="80" t="s">
        <v>149</v>
      </c>
      <c r="E182" s="82"/>
      <c r="F182" s="192" t="s">
        <v>148</v>
      </c>
      <c r="G182" s="488"/>
      <c r="R182" s="557"/>
      <c r="S182" s="557"/>
      <c r="T182" s="558"/>
      <c r="U182" s="559"/>
      <c r="V182" s="560"/>
    </row>
    <row r="183" spans="1:22" ht="12.75">
      <c r="A183" s="600"/>
      <c r="B183" s="643"/>
      <c r="C183" s="644"/>
      <c r="D183" s="80" t="s">
        <v>151</v>
      </c>
      <c r="E183" s="82"/>
      <c r="F183" s="192" t="s">
        <v>150</v>
      </c>
      <c r="G183" s="488"/>
      <c r="R183" s="557"/>
      <c r="S183" s="557"/>
      <c r="T183" s="558"/>
      <c r="U183" s="559"/>
      <c r="V183" s="560"/>
    </row>
    <row r="184" spans="1:22" ht="13.5" thickBot="1">
      <c r="A184" s="600"/>
      <c r="B184" s="643"/>
      <c r="C184" s="644"/>
      <c r="D184" s="77" t="s">
        <v>153</v>
      </c>
      <c r="E184" s="79"/>
      <c r="F184" s="195" t="s">
        <v>152</v>
      </c>
      <c r="G184" s="491"/>
      <c r="R184" s="557"/>
      <c r="S184" s="557"/>
      <c r="T184" s="558"/>
      <c r="U184" s="559"/>
      <c r="V184" s="560"/>
    </row>
    <row r="185" spans="1:22" ht="13.5" thickBot="1">
      <c r="A185" s="600"/>
      <c r="B185" s="643"/>
      <c r="C185" s="644"/>
      <c r="D185" s="75" t="s">
        <v>155</v>
      </c>
      <c r="E185" s="76"/>
      <c r="F185" s="32" t="s">
        <v>154</v>
      </c>
      <c r="G185" s="493"/>
      <c r="R185" s="557"/>
      <c r="S185" s="557"/>
      <c r="T185" s="558"/>
      <c r="U185" s="559"/>
      <c r="V185" s="560"/>
    </row>
    <row r="186" spans="1:22" ht="12.75">
      <c r="A186" s="600"/>
      <c r="B186" s="643"/>
      <c r="C186" s="644"/>
      <c r="D186" s="166" t="s">
        <v>500</v>
      </c>
      <c r="E186" s="167"/>
      <c r="F186" s="194" t="s">
        <v>455</v>
      </c>
      <c r="G186" s="490"/>
      <c r="R186" s="557"/>
      <c r="S186" s="557"/>
      <c r="T186" s="558"/>
      <c r="U186" s="559"/>
      <c r="V186" s="560"/>
    </row>
    <row r="187" spans="1:22" ht="12.75">
      <c r="A187" s="600"/>
      <c r="B187" s="643"/>
      <c r="C187" s="644"/>
      <c r="D187" s="99" t="s">
        <v>501</v>
      </c>
      <c r="E187" s="100"/>
      <c r="F187" s="194" t="s">
        <v>456</v>
      </c>
      <c r="G187" s="488"/>
      <c r="R187" s="557"/>
      <c r="S187" s="557"/>
      <c r="T187" s="558"/>
      <c r="U187" s="559"/>
      <c r="V187" s="560"/>
    </row>
    <row r="188" spans="1:22" ht="12.75">
      <c r="A188" s="600"/>
      <c r="B188" s="643"/>
      <c r="C188" s="644"/>
      <c r="D188" s="99" t="s">
        <v>502</v>
      </c>
      <c r="E188" s="100"/>
      <c r="F188" s="194" t="s">
        <v>457</v>
      </c>
      <c r="G188" s="488"/>
      <c r="R188" s="557"/>
      <c r="S188" s="557"/>
      <c r="T188" s="558"/>
      <c r="U188" s="559"/>
      <c r="V188" s="560"/>
    </row>
    <row r="189" spans="1:22" ht="13.5" thickBot="1">
      <c r="A189" s="600"/>
      <c r="B189" s="645"/>
      <c r="C189" s="646"/>
      <c r="D189" s="164" t="s">
        <v>503</v>
      </c>
      <c r="E189" s="165"/>
      <c r="F189" s="195" t="s">
        <v>458</v>
      </c>
      <c r="G189" s="491"/>
      <c r="R189" s="557"/>
      <c r="S189" s="557"/>
      <c r="T189" s="558"/>
      <c r="U189" s="559"/>
      <c r="V189" s="560"/>
    </row>
    <row r="190" spans="1:22" ht="12.75">
      <c r="A190" s="600"/>
      <c r="B190" s="584" t="s">
        <v>1511</v>
      </c>
      <c r="C190" s="586"/>
      <c r="D190" s="66" t="s">
        <v>157</v>
      </c>
      <c r="E190" s="68"/>
      <c r="F190" s="191" t="s">
        <v>156</v>
      </c>
      <c r="G190" s="487"/>
      <c r="R190" s="557"/>
      <c r="S190" s="557"/>
      <c r="T190" s="558"/>
      <c r="U190" s="559"/>
      <c r="V190" s="560"/>
    </row>
    <row r="191" spans="1:22" ht="12.75">
      <c r="A191" s="600"/>
      <c r="B191" s="587"/>
      <c r="C191" s="589"/>
      <c r="D191" s="80" t="s">
        <v>159</v>
      </c>
      <c r="E191" s="82"/>
      <c r="F191" s="192" t="s">
        <v>158</v>
      </c>
      <c r="G191" s="488"/>
      <c r="R191" s="557"/>
      <c r="S191" s="557"/>
      <c r="T191" s="558"/>
      <c r="U191" s="559"/>
      <c r="V191" s="560"/>
    </row>
    <row r="192" spans="1:22" ht="13.5" thickBot="1">
      <c r="A192" s="601"/>
      <c r="B192" s="590"/>
      <c r="C192" s="592"/>
      <c r="D192" s="77" t="s">
        <v>161</v>
      </c>
      <c r="E192" s="79"/>
      <c r="F192" s="193" t="s">
        <v>160</v>
      </c>
      <c r="G192" s="489"/>
      <c r="R192" s="557"/>
      <c r="S192" s="557"/>
      <c r="T192" s="558"/>
      <c r="U192" s="559"/>
      <c r="V192" s="560"/>
    </row>
    <row r="193" spans="1:22" ht="12.75">
      <c r="A193" s="661" t="s">
        <v>1512</v>
      </c>
      <c r="B193" s="662"/>
      <c r="C193" s="710" t="s">
        <v>4</v>
      </c>
      <c r="D193" s="702" t="s">
        <v>1269</v>
      </c>
      <c r="E193" s="84" t="s">
        <v>1271</v>
      </c>
      <c r="F193" s="194" t="s">
        <v>1272</v>
      </c>
      <c r="G193" s="490"/>
      <c r="R193" s="557"/>
      <c r="S193" s="557"/>
      <c r="T193" s="558"/>
      <c r="U193" s="559"/>
      <c r="V193" s="560"/>
    </row>
    <row r="194" spans="1:22" ht="12.75">
      <c r="A194" s="668"/>
      <c r="B194" s="669"/>
      <c r="C194" s="711"/>
      <c r="D194" s="703"/>
      <c r="E194" s="85" t="s">
        <v>803</v>
      </c>
      <c r="F194" s="194" t="s">
        <v>1273</v>
      </c>
      <c r="G194" s="488"/>
      <c r="R194" s="557"/>
      <c r="S194" s="557"/>
      <c r="T194" s="558"/>
      <c r="U194" s="559"/>
      <c r="V194" s="560"/>
    </row>
    <row r="195" spans="1:22" ht="12.75">
      <c r="A195" s="668"/>
      <c r="B195" s="669"/>
      <c r="C195" s="711"/>
      <c r="D195" s="703" t="s">
        <v>1270</v>
      </c>
      <c r="E195" s="85" t="s">
        <v>1271</v>
      </c>
      <c r="F195" s="192" t="s">
        <v>1274</v>
      </c>
      <c r="G195" s="488"/>
      <c r="R195" s="557"/>
      <c r="S195" s="557"/>
      <c r="T195" s="558"/>
      <c r="U195" s="561"/>
      <c r="V195" s="562"/>
    </row>
    <row r="196" spans="1:22" ht="13.5" thickBot="1">
      <c r="A196" s="668"/>
      <c r="B196" s="669"/>
      <c r="C196" s="712"/>
      <c r="D196" s="704"/>
      <c r="E196" s="83" t="s">
        <v>803</v>
      </c>
      <c r="F196" s="195" t="s">
        <v>1275</v>
      </c>
      <c r="G196" s="491"/>
      <c r="R196" s="557"/>
      <c r="S196" s="557"/>
      <c r="T196" s="558"/>
      <c r="U196" s="561"/>
      <c r="V196" s="562"/>
    </row>
    <row r="197" spans="1:22" ht="12.75">
      <c r="A197" s="668"/>
      <c r="B197" s="669"/>
      <c r="C197" s="710" t="s">
        <v>1881</v>
      </c>
      <c r="D197" s="702" t="s">
        <v>1269</v>
      </c>
      <c r="E197" s="84" t="s">
        <v>1271</v>
      </c>
      <c r="F197" s="191" t="s">
        <v>1276</v>
      </c>
      <c r="G197" s="487"/>
      <c r="R197" s="557"/>
      <c r="S197" s="557"/>
      <c r="T197" s="558"/>
      <c r="U197" s="561"/>
      <c r="V197" s="562"/>
    </row>
    <row r="198" spans="1:22" ht="12.75">
      <c r="A198" s="668"/>
      <c r="B198" s="669"/>
      <c r="C198" s="711"/>
      <c r="D198" s="703"/>
      <c r="E198" s="85" t="s">
        <v>803</v>
      </c>
      <c r="F198" s="192" t="s">
        <v>1277</v>
      </c>
      <c r="G198" s="488"/>
      <c r="R198" s="557"/>
      <c r="S198" s="557"/>
      <c r="T198" s="558"/>
      <c r="U198" s="561"/>
      <c r="V198" s="562"/>
    </row>
    <row r="199" spans="1:22" ht="12.75">
      <c r="A199" s="668"/>
      <c r="B199" s="669"/>
      <c r="C199" s="711"/>
      <c r="D199" s="703" t="s">
        <v>1270</v>
      </c>
      <c r="E199" s="85" t="s">
        <v>1271</v>
      </c>
      <c r="F199" s="192" t="s">
        <v>1278</v>
      </c>
      <c r="G199" s="488"/>
      <c r="R199" s="557"/>
      <c r="S199" s="557"/>
      <c r="T199" s="558"/>
      <c r="U199" s="561"/>
      <c r="V199" s="562"/>
    </row>
    <row r="200" spans="1:22" ht="13.5" thickBot="1">
      <c r="A200" s="663"/>
      <c r="B200" s="664"/>
      <c r="C200" s="712"/>
      <c r="D200" s="704"/>
      <c r="E200" s="83" t="s">
        <v>803</v>
      </c>
      <c r="F200" s="193" t="s">
        <v>1279</v>
      </c>
      <c r="G200" s="489"/>
      <c r="R200" s="557"/>
      <c r="S200" s="557"/>
      <c r="T200" s="558"/>
      <c r="U200" s="561"/>
      <c r="V200" s="562"/>
    </row>
    <row r="201" spans="1:22" ht="16.5" customHeight="1">
      <c r="A201" s="584" t="s">
        <v>1608</v>
      </c>
      <c r="B201" s="585"/>
      <c r="C201" s="586"/>
      <c r="D201" s="170" t="s">
        <v>426</v>
      </c>
      <c r="E201" s="168"/>
      <c r="F201" s="263" t="s">
        <v>459</v>
      </c>
      <c r="G201" s="490"/>
      <c r="R201" s="557"/>
      <c r="S201" s="557"/>
      <c r="T201" s="558"/>
      <c r="U201" s="561"/>
      <c r="V201" s="562"/>
    </row>
    <row r="202" spans="1:22" ht="16.5" customHeight="1" thickBot="1">
      <c r="A202" s="590"/>
      <c r="B202" s="591"/>
      <c r="C202" s="592"/>
      <c r="D202" s="171" t="s">
        <v>427</v>
      </c>
      <c r="E202" s="169"/>
      <c r="F202" s="197" t="s">
        <v>460</v>
      </c>
      <c r="G202" s="491"/>
      <c r="R202" s="557"/>
      <c r="S202" s="557"/>
      <c r="T202" s="558"/>
      <c r="U202" s="561"/>
      <c r="V202" s="562"/>
    </row>
    <row r="203" spans="1:22" ht="13.5" customHeight="1" thickBot="1">
      <c r="A203" s="661" t="s">
        <v>1513</v>
      </c>
      <c r="B203" s="662"/>
      <c r="C203" s="660" t="s">
        <v>429</v>
      </c>
      <c r="D203" s="175" t="s">
        <v>430</v>
      </c>
      <c r="E203" s="172"/>
      <c r="F203" s="178" t="s">
        <v>462</v>
      </c>
      <c r="G203" s="487"/>
      <c r="R203" s="557"/>
      <c r="S203" s="557"/>
      <c r="T203" s="558"/>
      <c r="U203" s="561"/>
      <c r="V203" s="562"/>
    </row>
    <row r="204" spans="1:22" ht="13.5" customHeight="1" thickBot="1">
      <c r="A204" s="668"/>
      <c r="B204" s="669"/>
      <c r="C204" s="660"/>
      <c r="D204" s="179" t="s">
        <v>431</v>
      </c>
      <c r="E204" s="180"/>
      <c r="F204" s="255" t="s">
        <v>463</v>
      </c>
      <c r="G204" s="489"/>
      <c r="R204" s="557"/>
      <c r="S204" s="557"/>
      <c r="T204" s="558"/>
      <c r="U204" s="561"/>
      <c r="V204" s="562"/>
    </row>
    <row r="205" spans="1:22" ht="13.5" customHeight="1" thickBot="1">
      <c r="A205" s="668"/>
      <c r="B205" s="669"/>
      <c r="C205" s="660"/>
      <c r="D205" s="175" t="s">
        <v>432</v>
      </c>
      <c r="E205" s="172"/>
      <c r="F205" s="263" t="s">
        <v>464</v>
      </c>
      <c r="G205" s="490"/>
      <c r="R205" s="557"/>
      <c r="S205" s="557"/>
      <c r="T205" s="558"/>
      <c r="U205" s="561"/>
      <c r="V205" s="562"/>
    </row>
    <row r="206" spans="1:22" ht="13.5" customHeight="1" thickBot="1">
      <c r="A206" s="668"/>
      <c r="B206" s="669"/>
      <c r="C206" s="660"/>
      <c r="D206" s="176" t="s">
        <v>433</v>
      </c>
      <c r="E206" s="173"/>
      <c r="F206" s="197" t="s">
        <v>465</v>
      </c>
      <c r="G206" s="491"/>
      <c r="R206" s="557"/>
      <c r="S206" s="557"/>
      <c r="T206" s="558"/>
      <c r="U206" s="561"/>
      <c r="V206" s="562"/>
    </row>
    <row r="207" spans="1:22" ht="13.5" customHeight="1" thickBot="1">
      <c r="A207" s="668"/>
      <c r="B207" s="669"/>
      <c r="C207" s="660" t="s">
        <v>1425</v>
      </c>
      <c r="D207" s="177" t="s">
        <v>434</v>
      </c>
      <c r="E207" s="174"/>
      <c r="F207" s="178" t="s">
        <v>466</v>
      </c>
      <c r="G207" s="487"/>
      <c r="R207" s="557"/>
      <c r="S207" s="557"/>
      <c r="T207" s="558"/>
      <c r="U207" s="561"/>
      <c r="V207" s="562"/>
    </row>
    <row r="208" spans="1:22" ht="13.5" customHeight="1" thickBot="1">
      <c r="A208" s="668"/>
      <c r="B208" s="669"/>
      <c r="C208" s="660"/>
      <c r="D208" s="181" t="s">
        <v>435</v>
      </c>
      <c r="E208" s="182"/>
      <c r="F208" s="255" t="s">
        <v>467</v>
      </c>
      <c r="G208" s="489"/>
      <c r="R208" s="557"/>
      <c r="S208" s="557"/>
      <c r="T208" s="558"/>
      <c r="U208" s="561"/>
      <c r="V208" s="562"/>
    </row>
    <row r="209" spans="1:22" ht="13.5" customHeight="1" thickBot="1">
      <c r="A209" s="668"/>
      <c r="B209" s="669"/>
      <c r="C209" s="660"/>
      <c r="D209" s="175" t="s">
        <v>436</v>
      </c>
      <c r="E209" s="172"/>
      <c r="F209" s="263" t="s">
        <v>468</v>
      </c>
      <c r="G209" s="490"/>
      <c r="R209" s="557"/>
      <c r="S209" s="557"/>
      <c r="T209" s="558"/>
      <c r="U209" s="561"/>
      <c r="V209" s="562"/>
    </row>
    <row r="210" spans="1:22" ht="13.5" customHeight="1" thickBot="1">
      <c r="A210" s="663"/>
      <c r="B210" s="664"/>
      <c r="C210" s="660"/>
      <c r="D210" s="176" t="s">
        <v>437</v>
      </c>
      <c r="E210" s="173"/>
      <c r="F210" s="197" t="s">
        <v>469</v>
      </c>
      <c r="G210" s="491"/>
      <c r="R210" s="557"/>
      <c r="S210" s="557"/>
      <c r="T210" s="558"/>
      <c r="U210" s="561"/>
      <c r="V210" s="562"/>
    </row>
    <row r="211" spans="1:22" ht="12.75" customHeight="1">
      <c r="A211" s="620" t="s">
        <v>1882</v>
      </c>
      <c r="B211" s="656" t="s">
        <v>1376</v>
      </c>
      <c r="C211" s="657"/>
      <c r="D211" s="650" t="s">
        <v>3</v>
      </c>
      <c r="E211" s="183" t="s">
        <v>423</v>
      </c>
      <c r="F211" s="191" t="s">
        <v>1379</v>
      </c>
      <c r="G211" s="487"/>
      <c r="R211" s="557"/>
      <c r="S211" s="557"/>
      <c r="T211" s="558"/>
      <c r="U211" s="561"/>
      <c r="V211" s="562"/>
    </row>
    <row r="212" spans="1:22" ht="13.5" thickBot="1">
      <c r="A212" s="600"/>
      <c r="B212" s="625"/>
      <c r="C212" s="626"/>
      <c r="D212" s="651"/>
      <c r="E212" s="184" t="s">
        <v>1423</v>
      </c>
      <c r="F212" s="193" t="s">
        <v>1380</v>
      </c>
      <c r="G212" s="489"/>
      <c r="R212" s="557"/>
      <c r="S212" s="557"/>
      <c r="T212" s="558"/>
      <c r="U212" s="561"/>
      <c r="V212" s="562"/>
    </row>
    <row r="213" spans="1:22" ht="12.75">
      <c r="A213" s="600"/>
      <c r="B213" s="625"/>
      <c r="C213" s="626"/>
      <c r="D213" s="652" t="s">
        <v>36</v>
      </c>
      <c r="E213" s="185" t="s">
        <v>423</v>
      </c>
      <c r="F213" s="194" t="s">
        <v>1381</v>
      </c>
      <c r="G213" s="490"/>
      <c r="R213" s="557"/>
      <c r="S213" s="557"/>
      <c r="T213" s="558"/>
      <c r="U213" s="561"/>
      <c r="V213" s="562"/>
    </row>
    <row r="214" spans="1:22" ht="13.5" thickBot="1">
      <c r="A214" s="600"/>
      <c r="B214" s="658"/>
      <c r="C214" s="659"/>
      <c r="D214" s="651"/>
      <c r="E214" s="184" t="s">
        <v>1423</v>
      </c>
      <c r="F214" s="195" t="s">
        <v>1382</v>
      </c>
      <c r="G214" s="491"/>
      <c r="R214" s="557"/>
      <c r="S214" s="557"/>
      <c r="T214" s="558"/>
      <c r="U214" s="561"/>
      <c r="V214" s="562"/>
    </row>
    <row r="215" spans="1:22" ht="12.75" customHeight="1">
      <c r="A215" s="600"/>
      <c r="B215" s="625" t="s">
        <v>1377</v>
      </c>
      <c r="C215" s="626"/>
      <c r="D215" s="650" t="s">
        <v>3</v>
      </c>
      <c r="E215" s="186" t="s">
        <v>1434</v>
      </c>
      <c r="F215" s="178" t="s">
        <v>1383</v>
      </c>
      <c r="G215" s="487"/>
      <c r="R215" s="557"/>
      <c r="S215" s="557"/>
      <c r="T215" s="558"/>
      <c r="U215" s="561"/>
      <c r="V215" s="562"/>
    </row>
    <row r="216" spans="1:22" ht="13.5" thickBot="1">
      <c r="A216" s="600"/>
      <c r="B216" s="625"/>
      <c r="C216" s="626"/>
      <c r="D216" s="651"/>
      <c r="E216" s="187" t="s">
        <v>1424</v>
      </c>
      <c r="F216" s="255" t="s">
        <v>1384</v>
      </c>
      <c r="G216" s="489"/>
      <c r="R216" s="557"/>
      <c r="S216" s="557"/>
      <c r="T216" s="558"/>
      <c r="U216" s="561"/>
      <c r="V216" s="562"/>
    </row>
    <row r="217" spans="1:22" ht="12.75">
      <c r="A217" s="600"/>
      <c r="B217" s="625"/>
      <c r="C217" s="626"/>
      <c r="D217" s="652" t="s">
        <v>36</v>
      </c>
      <c r="E217" s="188" t="s">
        <v>1434</v>
      </c>
      <c r="F217" s="263" t="s">
        <v>1385</v>
      </c>
      <c r="G217" s="490"/>
      <c r="R217" s="557"/>
      <c r="S217" s="557"/>
      <c r="T217" s="558"/>
      <c r="U217" s="561"/>
      <c r="V217" s="562"/>
    </row>
    <row r="218" spans="1:22" ht="13.5" thickBot="1">
      <c r="A218" s="601"/>
      <c r="B218" s="658"/>
      <c r="C218" s="659"/>
      <c r="D218" s="651"/>
      <c r="E218" s="187" t="s">
        <v>1424</v>
      </c>
      <c r="F218" s="197" t="s">
        <v>1386</v>
      </c>
      <c r="G218" s="491"/>
      <c r="R218" s="557"/>
      <c r="S218" s="557"/>
      <c r="T218" s="558"/>
      <c r="U218" s="561"/>
      <c r="V218" s="562"/>
    </row>
    <row r="219" spans="1:22" ht="12.75" customHeight="1">
      <c r="A219" s="661" t="s">
        <v>1883</v>
      </c>
      <c r="B219" s="674"/>
      <c r="C219" s="662"/>
      <c r="D219" s="650" t="s">
        <v>3</v>
      </c>
      <c r="E219" s="186" t="s">
        <v>1788</v>
      </c>
      <c r="F219" s="178" t="s">
        <v>1787</v>
      </c>
      <c r="G219" s="487"/>
      <c r="R219" s="557"/>
      <c r="S219" s="557"/>
      <c r="T219" s="558"/>
      <c r="U219" s="561"/>
      <c r="V219" s="562"/>
    </row>
    <row r="220" spans="1:22" ht="12.75">
      <c r="A220" s="668"/>
      <c r="B220" s="675"/>
      <c r="C220" s="669"/>
      <c r="D220" s="653"/>
      <c r="E220" s="189" t="s">
        <v>1790</v>
      </c>
      <c r="F220" s="196" t="s">
        <v>1789</v>
      </c>
      <c r="G220" s="488"/>
      <c r="R220" s="557"/>
      <c r="S220" s="557"/>
      <c r="T220" s="558"/>
      <c r="U220" s="561"/>
      <c r="V220" s="562"/>
    </row>
    <row r="221" spans="1:22" ht="13.5" thickBot="1">
      <c r="A221" s="668"/>
      <c r="B221" s="675"/>
      <c r="C221" s="669"/>
      <c r="D221" s="651"/>
      <c r="E221" s="187" t="s">
        <v>1424</v>
      </c>
      <c r="F221" s="255" t="s">
        <v>1791</v>
      </c>
      <c r="G221" s="489"/>
      <c r="R221" s="557"/>
      <c r="S221" s="557"/>
      <c r="T221" s="558"/>
      <c r="U221" s="561"/>
      <c r="V221" s="562"/>
    </row>
    <row r="222" spans="1:22" ht="12.75">
      <c r="A222" s="668"/>
      <c r="B222" s="675"/>
      <c r="C222" s="669"/>
      <c r="D222" s="654" t="s">
        <v>36</v>
      </c>
      <c r="E222" s="188" t="s">
        <v>1788</v>
      </c>
      <c r="F222" s="263" t="s">
        <v>1792</v>
      </c>
      <c r="G222" s="490"/>
      <c r="R222" s="557"/>
      <c r="S222" s="557"/>
      <c r="T222" s="558"/>
      <c r="U222" s="561"/>
      <c r="V222" s="562"/>
    </row>
    <row r="223" spans="1:22" ht="12.75">
      <c r="A223" s="668"/>
      <c r="B223" s="675"/>
      <c r="C223" s="669"/>
      <c r="D223" s="654"/>
      <c r="E223" s="189" t="s">
        <v>1790</v>
      </c>
      <c r="F223" s="196" t="s">
        <v>1793</v>
      </c>
      <c r="G223" s="488"/>
      <c r="R223" s="557"/>
      <c r="S223" s="557"/>
      <c r="T223" s="558"/>
      <c r="U223" s="561"/>
      <c r="V223" s="562"/>
    </row>
    <row r="224" spans="1:22" ht="13.5" thickBot="1">
      <c r="A224" s="663"/>
      <c r="B224" s="676"/>
      <c r="C224" s="664"/>
      <c r="D224" s="655"/>
      <c r="E224" s="187" t="s">
        <v>1424</v>
      </c>
      <c r="F224" s="197" t="s">
        <v>1794</v>
      </c>
      <c r="G224" s="491"/>
      <c r="R224" s="557"/>
      <c r="S224" s="557"/>
      <c r="T224" s="558"/>
      <c r="U224" s="561"/>
      <c r="V224" s="562"/>
    </row>
    <row r="225" spans="1:22" ht="12.75" customHeight="1">
      <c r="A225" s="620" t="s">
        <v>164</v>
      </c>
      <c r="B225" s="690" t="s">
        <v>1514</v>
      </c>
      <c r="C225" s="602" t="s">
        <v>4</v>
      </c>
      <c r="D225" s="690"/>
      <c r="E225" s="67" t="s">
        <v>166</v>
      </c>
      <c r="F225" s="191" t="s">
        <v>165</v>
      </c>
      <c r="G225" s="487"/>
      <c r="R225" s="557"/>
      <c r="S225" s="557"/>
      <c r="T225" s="558"/>
      <c r="U225" s="561"/>
      <c r="V225" s="562"/>
    </row>
    <row r="226" spans="1:22" ht="12.75">
      <c r="A226" s="600"/>
      <c r="B226" s="688"/>
      <c r="C226" s="603"/>
      <c r="D226" s="688"/>
      <c r="E226" s="81" t="s">
        <v>168</v>
      </c>
      <c r="F226" s="192" t="s">
        <v>167</v>
      </c>
      <c r="G226" s="488"/>
      <c r="R226" s="557"/>
      <c r="S226" s="557"/>
      <c r="T226" s="558"/>
      <c r="U226" s="561"/>
      <c r="V226" s="562"/>
    </row>
    <row r="227" spans="1:22" ht="12.75">
      <c r="A227" s="600"/>
      <c r="B227" s="688"/>
      <c r="C227" s="603"/>
      <c r="D227" s="688"/>
      <c r="E227" s="81" t="s">
        <v>170</v>
      </c>
      <c r="F227" s="192" t="s">
        <v>169</v>
      </c>
      <c r="G227" s="488"/>
      <c r="R227" s="557"/>
      <c r="S227" s="557"/>
      <c r="T227" s="558"/>
      <c r="U227" s="561"/>
      <c r="V227" s="562"/>
    </row>
    <row r="228" spans="1:22" ht="12.75">
      <c r="A228" s="600"/>
      <c r="B228" s="688"/>
      <c r="C228" s="603"/>
      <c r="D228" s="688"/>
      <c r="E228" s="81" t="s">
        <v>172</v>
      </c>
      <c r="F228" s="192" t="s">
        <v>171</v>
      </c>
      <c r="G228" s="488"/>
      <c r="R228" s="557"/>
      <c r="S228" s="557"/>
      <c r="T228" s="558"/>
      <c r="U228" s="561"/>
      <c r="V228" s="562"/>
    </row>
    <row r="229" spans="1:22" ht="12.75">
      <c r="A229" s="600"/>
      <c r="B229" s="688"/>
      <c r="C229" s="603"/>
      <c r="D229" s="688"/>
      <c r="E229" s="81" t="s">
        <v>174</v>
      </c>
      <c r="F229" s="192" t="s">
        <v>173</v>
      </c>
      <c r="G229" s="488"/>
      <c r="R229" s="557"/>
      <c r="S229" s="557"/>
      <c r="T229" s="558"/>
      <c r="U229" s="561"/>
      <c r="V229" s="562"/>
    </row>
    <row r="230" spans="1:22" ht="12.75">
      <c r="A230" s="600"/>
      <c r="B230" s="688"/>
      <c r="C230" s="603"/>
      <c r="D230" s="688"/>
      <c r="E230" s="81" t="s">
        <v>176</v>
      </c>
      <c r="F230" s="192" t="s">
        <v>175</v>
      </c>
      <c r="G230" s="488"/>
      <c r="R230" s="557"/>
      <c r="S230" s="557"/>
      <c r="T230" s="558"/>
      <c r="U230" s="561"/>
      <c r="V230" s="562"/>
    </row>
    <row r="231" spans="1:22" ht="12.75">
      <c r="A231" s="600"/>
      <c r="B231" s="688"/>
      <c r="C231" s="603"/>
      <c r="D231" s="688"/>
      <c r="E231" s="81" t="s">
        <v>944</v>
      </c>
      <c r="F231" s="192" t="s">
        <v>990</v>
      </c>
      <c r="G231" s="488"/>
      <c r="R231" s="557"/>
      <c r="S231" s="557"/>
      <c r="T231" s="558"/>
      <c r="U231" s="561"/>
      <c r="V231" s="562"/>
    </row>
    <row r="232" spans="1:22" ht="12.75">
      <c r="A232" s="600"/>
      <c r="B232" s="688"/>
      <c r="C232" s="603"/>
      <c r="D232" s="688"/>
      <c r="E232" s="81" t="s">
        <v>178</v>
      </c>
      <c r="F232" s="192" t="s">
        <v>177</v>
      </c>
      <c r="G232" s="488"/>
      <c r="R232" s="557"/>
      <c r="S232" s="557"/>
      <c r="T232" s="558"/>
      <c r="U232" s="561"/>
      <c r="V232" s="562"/>
    </row>
    <row r="233" spans="1:22" ht="12.75">
      <c r="A233" s="600"/>
      <c r="B233" s="688"/>
      <c r="C233" s="603"/>
      <c r="D233" s="688"/>
      <c r="E233" s="50" t="s">
        <v>179</v>
      </c>
      <c r="F233" s="192" t="s">
        <v>470</v>
      </c>
      <c r="G233" s="488"/>
      <c r="R233" s="557"/>
      <c r="S233" s="557"/>
      <c r="T233" s="558"/>
      <c r="U233" s="561"/>
      <c r="V233" s="562"/>
    </row>
    <row r="234" spans="1:22" ht="12.75">
      <c r="A234" s="600"/>
      <c r="B234" s="688"/>
      <c r="C234" s="603"/>
      <c r="D234" s="688"/>
      <c r="E234" s="64" t="s">
        <v>180</v>
      </c>
      <c r="F234" s="192" t="s">
        <v>471</v>
      </c>
      <c r="G234" s="488"/>
      <c r="R234" s="557"/>
      <c r="S234" s="557"/>
      <c r="T234" s="558"/>
      <c r="U234" s="561"/>
      <c r="V234" s="562"/>
    </row>
    <row r="235" spans="1:22" ht="12.75">
      <c r="A235" s="600"/>
      <c r="B235" s="688"/>
      <c r="C235" s="603"/>
      <c r="D235" s="688"/>
      <c r="E235" s="156" t="s">
        <v>181</v>
      </c>
      <c r="F235" s="192" t="s">
        <v>472</v>
      </c>
      <c r="G235" s="488"/>
      <c r="R235" s="557"/>
      <c r="S235" s="557"/>
      <c r="T235" s="558"/>
      <c r="U235" s="561"/>
      <c r="V235" s="562"/>
    </row>
    <row r="236" spans="1:22" ht="13.5" thickBot="1">
      <c r="A236" s="600"/>
      <c r="B236" s="688"/>
      <c r="C236" s="603"/>
      <c r="D236" s="688"/>
      <c r="E236" s="78" t="s">
        <v>183</v>
      </c>
      <c r="F236" s="193" t="s">
        <v>182</v>
      </c>
      <c r="G236" s="489"/>
      <c r="R236" s="557"/>
      <c r="S236" s="557"/>
      <c r="T236" s="558"/>
      <c r="U236" s="561"/>
      <c r="V236" s="562"/>
    </row>
    <row r="237" spans="1:22" ht="12.75">
      <c r="A237" s="600"/>
      <c r="B237" s="688"/>
      <c r="C237" s="603"/>
      <c r="D237" s="688"/>
      <c r="E237" s="74" t="s">
        <v>513</v>
      </c>
      <c r="F237" s="194" t="s">
        <v>184</v>
      </c>
      <c r="G237" s="490"/>
      <c r="R237" s="557"/>
      <c r="S237" s="557"/>
      <c r="T237" s="558"/>
      <c r="U237" s="561"/>
      <c r="V237" s="562"/>
    </row>
    <row r="238" spans="1:22" ht="12.75">
      <c r="A238" s="600"/>
      <c r="B238" s="688"/>
      <c r="C238" s="603"/>
      <c r="D238" s="688"/>
      <c r="E238" s="81" t="s">
        <v>514</v>
      </c>
      <c r="F238" s="192" t="s">
        <v>185</v>
      </c>
      <c r="G238" s="488"/>
      <c r="R238" s="557"/>
      <c r="S238" s="557"/>
      <c r="T238" s="558"/>
      <c r="U238" s="561"/>
      <c r="V238" s="562"/>
    </row>
    <row r="239" spans="1:22" ht="12.75">
      <c r="A239" s="600"/>
      <c r="B239" s="688"/>
      <c r="C239" s="603"/>
      <c r="D239" s="688"/>
      <c r="E239" s="81" t="s">
        <v>515</v>
      </c>
      <c r="F239" s="192" t="s">
        <v>186</v>
      </c>
      <c r="G239" s="488"/>
      <c r="R239" s="557"/>
      <c r="S239" s="557"/>
      <c r="T239" s="558"/>
      <c r="U239" s="561"/>
      <c r="V239" s="562"/>
    </row>
    <row r="240" spans="1:22" ht="12.75">
      <c r="A240" s="600"/>
      <c r="B240" s="688"/>
      <c r="C240" s="603"/>
      <c r="D240" s="688"/>
      <c r="E240" s="156" t="s">
        <v>188</v>
      </c>
      <c r="F240" s="192" t="s">
        <v>187</v>
      </c>
      <c r="G240" s="488"/>
      <c r="R240" s="557"/>
      <c r="S240" s="557"/>
      <c r="T240" s="558"/>
      <c r="U240" s="561"/>
      <c r="V240" s="562"/>
    </row>
    <row r="241" spans="1:22" ht="12.75">
      <c r="A241" s="600"/>
      <c r="B241" s="688"/>
      <c r="C241" s="603"/>
      <c r="D241" s="688"/>
      <c r="E241" s="156" t="s">
        <v>516</v>
      </c>
      <c r="F241" s="192" t="s">
        <v>189</v>
      </c>
      <c r="G241" s="488"/>
      <c r="R241" s="557"/>
      <c r="S241" s="557"/>
      <c r="T241" s="557"/>
      <c r="U241" s="557"/>
      <c r="V241" s="557"/>
    </row>
    <row r="242" spans="1:22" ht="12.75">
      <c r="A242" s="600"/>
      <c r="B242" s="688"/>
      <c r="C242" s="603"/>
      <c r="D242" s="688"/>
      <c r="E242" s="156" t="s">
        <v>517</v>
      </c>
      <c r="F242" s="192" t="s">
        <v>190</v>
      </c>
      <c r="G242" s="488"/>
      <c r="R242" s="557"/>
      <c r="S242" s="557"/>
      <c r="T242" s="557"/>
      <c r="U242" s="557"/>
      <c r="V242" s="557"/>
    </row>
    <row r="243" spans="1:22" ht="12.75">
      <c r="A243" s="600"/>
      <c r="B243" s="688"/>
      <c r="C243" s="603"/>
      <c r="D243" s="688"/>
      <c r="E243" s="81" t="s">
        <v>943</v>
      </c>
      <c r="F243" s="192" t="s">
        <v>991</v>
      </c>
      <c r="G243" s="488"/>
      <c r="R243" s="557"/>
      <c r="S243" s="557"/>
      <c r="T243" s="557"/>
      <c r="U243" s="557"/>
      <c r="V243" s="557"/>
    </row>
    <row r="244" spans="1:22" ht="12.75">
      <c r="A244" s="600"/>
      <c r="B244" s="688"/>
      <c r="C244" s="603"/>
      <c r="D244" s="688"/>
      <c r="E244" s="156" t="s">
        <v>518</v>
      </c>
      <c r="F244" s="192" t="s">
        <v>191</v>
      </c>
      <c r="G244" s="488"/>
      <c r="R244" s="557"/>
      <c r="S244" s="557"/>
      <c r="T244" s="557"/>
      <c r="U244" s="557"/>
      <c r="V244" s="557"/>
    </row>
    <row r="245" spans="1:22" ht="12.75">
      <c r="A245" s="600"/>
      <c r="B245" s="688"/>
      <c r="C245" s="603"/>
      <c r="D245" s="688"/>
      <c r="E245" s="98" t="s">
        <v>519</v>
      </c>
      <c r="F245" s="192" t="s">
        <v>473</v>
      </c>
      <c r="G245" s="488"/>
      <c r="R245" s="557"/>
      <c r="S245" s="557"/>
      <c r="T245" s="557"/>
      <c r="U245" s="557"/>
      <c r="V245" s="557"/>
    </row>
    <row r="246" spans="1:22" ht="12.75">
      <c r="A246" s="600"/>
      <c r="B246" s="688"/>
      <c r="C246" s="603"/>
      <c r="D246" s="688"/>
      <c r="E246" s="98" t="s">
        <v>192</v>
      </c>
      <c r="F246" s="192" t="s">
        <v>474</v>
      </c>
      <c r="G246" s="488"/>
      <c r="R246" s="557"/>
      <c r="S246" s="557"/>
      <c r="T246" s="557"/>
      <c r="U246" s="557"/>
      <c r="V246" s="557"/>
    </row>
    <row r="247" spans="1:22" ht="12.75">
      <c r="A247" s="600"/>
      <c r="B247" s="688"/>
      <c r="C247" s="603"/>
      <c r="D247" s="688"/>
      <c r="E247" s="157" t="s">
        <v>193</v>
      </c>
      <c r="F247" s="192" t="s">
        <v>475</v>
      </c>
      <c r="G247" s="488"/>
      <c r="R247" s="557"/>
      <c r="S247" s="557"/>
      <c r="T247" s="557"/>
      <c r="U247" s="557"/>
      <c r="V247" s="557"/>
    </row>
    <row r="248" spans="1:22" ht="13.5" thickBot="1">
      <c r="A248" s="600"/>
      <c r="B248" s="688"/>
      <c r="C248" s="665"/>
      <c r="D248" s="689"/>
      <c r="E248" s="81" t="s">
        <v>520</v>
      </c>
      <c r="F248" s="195" t="s">
        <v>194</v>
      </c>
      <c r="G248" s="491"/>
      <c r="R248" s="557"/>
      <c r="S248" s="557"/>
      <c r="T248" s="557"/>
      <c r="U248" s="557"/>
      <c r="V248" s="557"/>
    </row>
    <row r="249" spans="1:22" ht="12.75" customHeight="1">
      <c r="A249" s="600"/>
      <c r="B249" s="688"/>
      <c r="C249" s="656" t="s">
        <v>25</v>
      </c>
      <c r="D249" s="657"/>
      <c r="E249" s="66" t="s">
        <v>424</v>
      </c>
      <c r="F249" s="191" t="s">
        <v>195</v>
      </c>
      <c r="G249" s="487"/>
      <c r="R249" s="557"/>
      <c r="S249" s="557"/>
      <c r="T249" s="557"/>
      <c r="U249" s="557"/>
      <c r="V249" s="557"/>
    </row>
    <row r="250" spans="1:22" ht="13.5" thickBot="1">
      <c r="A250" s="600"/>
      <c r="B250" s="689"/>
      <c r="C250" s="658"/>
      <c r="D250" s="659"/>
      <c r="E250" s="77" t="s">
        <v>425</v>
      </c>
      <c r="F250" s="193" t="s">
        <v>196</v>
      </c>
      <c r="G250" s="489"/>
      <c r="R250" s="557"/>
      <c r="S250" s="557"/>
      <c r="T250" s="557"/>
      <c r="U250" s="557"/>
      <c r="V250" s="557"/>
    </row>
    <row r="251" spans="1:22" ht="12.75" customHeight="1">
      <c r="A251" s="600"/>
      <c r="B251" s="690" t="s">
        <v>1515</v>
      </c>
      <c r="C251" s="602" t="s">
        <v>4</v>
      </c>
      <c r="D251" s="690"/>
      <c r="E251" s="67" t="s">
        <v>199</v>
      </c>
      <c r="F251" s="263" t="s">
        <v>198</v>
      </c>
      <c r="G251" s="490"/>
      <c r="R251" s="557"/>
      <c r="S251" s="557"/>
      <c r="T251" s="557"/>
      <c r="U251" s="557"/>
      <c r="V251" s="557"/>
    </row>
    <row r="252" spans="1:22" ht="12.75">
      <c r="A252" s="600"/>
      <c r="B252" s="688"/>
      <c r="C252" s="603"/>
      <c r="D252" s="688"/>
      <c r="E252" s="81" t="s">
        <v>201</v>
      </c>
      <c r="F252" s="196" t="s">
        <v>200</v>
      </c>
      <c r="G252" s="488"/>
      <c r="R252" s="557"/>
      <c r="S252" s="557"/>
      <c r="T252" s="557"/>
      <c r="U252" s="557"/>
      <c r="V252" s="557"/>
    </row>
    <row r="253" spans="1:22" ht="12.75">
      <c r="A253" s="600"/>
      <c r="B253" s="688"/>
      <c r="C253" s="603"/>
      <c r="D253" s="688"/>
      <c r="E253" s="81" t="s">
        <v>203</v>
      </c>
      <c r="F253" s="196" t="s">
        <v>202</v>
      </c>
      <c r="G253" s="488"/>
      <c r="R253" s="557"/>
      <c r="S253" s="557"/>
      <c r="T253" s="557"/>
      <c r="U253" s="557"/>
      <c r="V253" s="557"/>
    </row>
    <row r="254" spans="1:22" ht="12.75">
      <c r="A254" s="600"/>
      <c r="B254" s="688"/>
      <c r="C254" s="603"/>
      <c r="D254" s="688"/>
      <c r="E254" s="81" t="s">
        <v>205</v>
      </c>
      <c r="F254" s="196" t="s">
        <v>204</v>
      </c>
      <c r="G254" s="488"/>
      <c r="R254" s="557"/>
      <c r="S254" s="557"/>
      <c r="T254" s="557"/>
      <c r="U254" s="557"/>
      <c r="V254" s="557"/>
    </row>
    <row r="255" spans="1:22" ht="12.75">
      <c r="A255" s="600"/>
      <c r="B255" s="688"/>
      <c r="C255" s="603"/>
      <c r="D255" s="688"/>
      <c r="E255" s="81" t="s">
        <v>207</v>
      </c>
      <c r="F255" s="196" t="s">
        <v>206</v>
      </c>
      <c r="G255" s="488"/>
      <c r="R255" s="557"/>
      <c r="S255" s="557"/>
      <c r="T255" s="557"/>
      <c r="U255" s="557"/>
      <c r="V255" s="557"/>
    </row>
    <row r="256" spans="1:22" ht="12.75">
      <c r="A256" s="600"/>
      <c r="B256" s="688"/>
      <c r="C256" s="603"/>
      <c r="D256" s="688"/>
      <c r="E256" s="50" t="s">
        <v>209</v>
      </c>
      <c r="F256" s="196" t="s">
        <v>208</v>
      </c>
      <c r="G256" s="488"/>
      <c r="R256" s="557"/>
      <c r="S256" s="557"/>
      <c r="T256" s="557"/>
      <c r="U256" s="557"/>
      <c r="V256" s="557"/>
    </row>
    <row r="257" spans="1:22" ht="12.75">
      <c r="A257" s="600"/>
      <c r="B257" s="688"/>
      <c r="C257" s="603"/>
      <c r="D257" s="688"/>
      <c r="E257" s="81" t="s">
        <v>945</v>
      </c>
      <c r="F257" s="196" t="s">
        <v>992</v>
      </c>
      <c r="G257" s="488"/>
      <c r="R257" s="557"/>
      <c r="S257" s="557"/>
      <c r="T257" s="557"/>
      <c r="U257" s="557"/>
      <c r="V257" s="557"/>
    </row>
    <row r="258" spans="1:22" ht="12.75">
      <c r="A258" s="600"/>
      <c r="B258" s="688"/>
      <c r="C258" s="603"/>
      <c r="D258" s="688"/>
      <c r="E258" s="81" t="s">
        <v>211</v>
      </c>
      <c r="F258" s="196" t="s">
        <v>210</v>
      </c>
      <c r="G258" s="488"/>
      <c r="R258" s="557"/>
      <c r="S258" s="557"/>
      <c r="T258" s="557"/>
      <c r="U258" s="557"/>
      <c r="V258" s="557"/>
    </row>
    <row r="259" spans="1:22" ht="13.5" thickBot="1">
      <c r="A259" s="600"/>
      <c r="B259" s="688"/>
      <c r="C259" s="665"/>
      <c r="D259" s="689"/>
      <c r="E259" s="89" t="s">
        <v>213</v>
      </c>
      <c r="F259" s="197" t="s">
        <v>212</v>
      </c>
      <c r="G259" s="491"/>
      <c r="R259" s="557"/>
      <c r="S259" s="557"/>
      <c r="T259" s="557"/>
      <c r="U259" s="557"/>
      <c r="V259" s="557"/>
    </row>
    <row r="260" spans="1:7" ht="13.5" thickBot="1">
      <c r="A260" s="600"/>
      <c r="B260" s="688"/>
      <c r="C260" s="621" t="s">
        <v>25</v>
      </c>
      <c r="D260" s="622"/>
      <c r="E260" s="713"/>
      <c r="F260" s="239" t="s">
        <v>214</v>
      </c>
      <c r="G260" s="493"/>
    </row>
    <row r="261" spans="1:7" ht="12.75" customHeight="1">
      <c r="A261" s="600"/>
      <c r="B261" s="661" t="s">
        <v>1516</v>
      </c>
      <c r="C261" s="674"/>
      <c r="D261" s="662"/>
      <c r="E261" s="66" t="s">
        <v>199</v>
      </c>
      <c r="F261" s="263" t="s">
        <v>215</v>
      </c>
      <c r="G261" s="490"/>
    </row>
    <row r="262" spans="1:7" ht="12.75">
      <c r="A262" s="600"/>
      <c r="B262" s="668"/>
      <c r="C262" s="675"/>
      <c r="D262" s="669"/>
      <c r="E262" s="80" t="s">
        <v>201</v>
      </c>
      <c r="F262" s="196" t="s">
        <v>216</v>
      </c>
      <c r="G262" s="488"/>
    </row>
    <row r="263" spans="1:7" ht="12.75">
      <c r="A263" s="600"/>
      <c r="B263" s="668"/>
      <c r="C263" s="675"/>
      <c r="D263" s="669"/>
      <c r="E263" s="80" t="s">
        <v>203</v>
      </c>
      <c r="F263" s="196" t="s">
        <v>217</v>
      </c>
      <c r="G263" s="488"/>
    </row>
    <row r="264" spans="1:7" ht="12.75">
      <c r="A264" s="600"/>
      <c r="B264" s="668"/>
      <c r="C264" s="675"/>
      <c r="D264" s="669"/>
      <c r="E264" s="80" t="s">
        <v>205</v>
      </c>
      <c r="F264" s="196" t="s">
        <v>218</v>
      </c>
      <c r="G264" s="488"/>
    </row>
    <row r="265" spans="1:7" ht="12.75">
      <c r="A265" s="600"/>
      <c r="B265" s="668"/>
      <c r="C265" s="675"/>
      <c r="D265" s="669"/>
      <c r="E265" s="80" t="s">
        <v>207</v>
      </c>
      <c r="F265" s="196" t="s">
        <v>219</v>
      </c>
      <c r="G265" s="488"/>
    </row>
    <row r="266" spans="1:7" ht="12.75">
      <c r="A266" s="600"/>
      <c r="B266" s="668"/>
      <c r="C266" s="675"/>
      <c r="D266" s="669"/>
      <c r="E266" s="80" t="s">
        <v>945</v>
      </c>
      <c r="F266" s="196" t="s">
        <v>993</v>
      </c>
      <c r="G266" s="488"/>
    </row>
    <row r="267" spans="1:7" ht="12.75">
      <c r="A267" s="600"/>
      <c r="B267" s="668"/>
      <c r="C267" s="675"/>
      <c r="D267" s="669"/>
      <c r="E267" s="80" t="s">
        <v>211</v>
      </c>
      <c r="F267" s="196" t="s">
        <v>220</v>
      </c>
      <c r="G267" s="488"/>
    </row>
    <row r="268" spans="1:7" ht="12.75">
      <c r="A268" s="600"/>
      <c r="B268" s="668"/>
      <c r="C268" s="675"/>
      <c r="D268" s="669"/>
      <c r="E268" s="49" t="s">
        <v>221</v>
      </c>
      <c r="F268" s="192" t="s">
        <v>476</v>
      </c>
      <c r="G268" s="488"/>
    </row>
    <row r="269" spans="1:7" ht="12.75">
      <c r="A269" s="600"/>
      <c r="B269" s="668"/>
      <c r="C269" s="675"/>
      <c r="D269" s="669"/>
      <c r="E269" s="49" t="s">
        <v>222</v>
      </c>
      <c r="F269" s="192" t="s">
        <v>477</v>
      </c>
      <c r="G269" s="488"/>
    </row>
    <row r="270" spans="1:7" ht="13.5" thickBot="1">
      <c r="A270" s="600"/>
      <c r="B270" s="663"/>
      <c r="C270" s="676"/>
      <c r="D270" s="664"/>
      <c r="E270" s="58" t="s">
        <v>223</v>
      </c>
      <c r="F270" s="195" t="s">
        <v>478</v>
      </c>
      <c r="G270" s="491"/>
    </row>
    <row r="271" spans="1:7" ht="12.75" customHeight="1">
      <c r="A271" s="600"/>
      <c r="B271" s="661" t="s">
        <v>1796</v>
      </c>
      <c r="C271" s="674"/>
      <c r="D271" s="662"/>
      <c r="E271" s="66" t="s">
        <v>524</v>
      </c>
      <c r="F271" s="178" t="s">
        <v>1755</v>
      </c>
      <c r="G271" s="487"/>
    </row>
    <row r="272" spans="1:7" ht="12.75">
      <c r="A272" s="600"/>
      <c r="B272" s="668"/>
      <c r="C272" s="675"/>
      <c r="D272" s="669"/>
      <c r="E272" s="80" t="s">
        <v>803</v>
      </c>
      <c r="F272" s="196" t="s">
        <v>1756</v>
      </c>
      <c r="G272" s="488"/>
    </row>
    <row r="273" spans="1:7" ht="13.5" thickBot="1">
      <c r="A273" s="601"/>
      <c r="B273" s="663"/>
      <c r="C273" s="676"/>
      <c r="D273" s="664"/>
      <c r="E273" s="58" t="s">
        <v>1757</v>
      </c>
      <c r="F273" s="398" t="s">
        <v>814</v>
      </c>
      <c r="G273" s="489"/>
    </row>
    <row r="274" spans="1:7" ht="12.75">
      <c r="A274" s="620" t="s">
        <v>1009</v>
      </c>
      <c r="B274" s="620" t="s">
        <v>1517</v>
      </c>
      <c r="C274" s="656" t="s">
        <v>4</v>
      </c>
      <c r="D274" s="682"/>
      <c r="E274" s="15" t="s">
        <v>224</v>
      </c>
      <c r="F274" s="194" t="s">
        <v>479</v>
      </c>
      <c r="G274" s="490"/>
    </row>
    <row r="275" spans="1:7" ht="12.75">
      <c r="A275" s="600"/>
      <c r="B275" s="714"/>
      <c r="C275" s="625"/>
      <c r="D275" s="716"/>
      <c r="E275" s="158" t="s">
        <v>225</v>
      </c>
      <c r="F275" s="192" t="s">
        <v>480</v>
      </c>
      <c r="G275" s="488"/>
    </row>
    <row r="276" spans="1:7" ht="12.75">
      <c r="A276" s="600"/>
      <c r="B276" s="714"/>
      <c r="C276" s="625"/>
      <c r="D276" s="716"/>
      <c r="E276" s="21" t="s">
        <v>8</v>
      </c>
      <c r="F276" s="192" t="s">
        <v>226</v>
      </c>
      <c r="G276" s="488"/>
    </row>
    <row r="277" spans="1:7" ht="12.75">
      <c r="A277" s="600"/>
      <c r="B277" s="714"/>
      <c r="C277" s="625"/>
      <c r="D277" s="716"/>
      <c r="E277" s="159" t="s">
        <v>228</v>
      </c>
      <c r="F277" s="192" t="s">
        <v>227</v>
      </c>
      <c r="G277" s="488"/>
    </row>
    <row r="278" spans="1:7" ht="13.5" thickBot="1">
      <c r="A278" s="600"/>
      <c r="B278" s="714"/>
      <c r="C278" s="658"/>
      <c r="D278" s="683"/>
      <c r="E278" s="14" t="s">
        <v>12</v>
      </c>
      <c r="F278" s="195" t="s">
        <v>481</v>
      </c>
      <c r="G278" s="491"/>
    </row>
    <row r="279" spans="1:7" ht="12.75">
      <c r="A279" s="600"/>
      <c r="B279" s="714"/>
      <c r="C279" s="625" t="s">
        <v>25</v>
      </c>
      <c r="D279" s="716"/>
      <c r="E279" s="15" t="s">
        <v>229</v>
      </c>
      <c r="F279" s="191" t="s">
        <v>482</v>
      </c>
      <c r="G279" s="487"/>
    </row>
    <row r="280" spans="1:7" ht="12.75">
      <c r="A280" s="600"/>
      <c r="B280" s="714"/>
      <c r="C280" s="625"/>
      <c r="D280" s="716"/>
      <c r="E280" s="21" t="s">
        <v>8</v>
      </c>
      <c r="F280" s="192" t="s">
        <v>230</v>
      </c>
      <c r="G280" s="488"/>
    </row>
    <row r="281" spans="1:7" ht="12.75">
      <c r="A281" s="600"/>
      <c r="B281" s="714"/>
      <c r="C281" s="625"/>
      <c r="D281" s="716"/>
      <c r="E281" s="159" t="s">
        <v>228</v>
      </c>
      <c r="F281" s="192" t="s">
        <v>231</v>
      </c>
      <c r="G281" s="488"/>
    </row>
    <row r="282" spans="1:7" ht="13.5" thickBot="1">
      <c r="A282" s="600"/>
      <c r="B282" s="715"/>
      <c r="C282" s="658"/>
      <c r="D282" s="683"/>
      <c r="E282" s="14" t="s">
        <v>12</v>
      </c>
      <c r="F282" s="193" t="s">
        <v>483</v>
      </c>
      <c r="G282" s="489"/>
    </row>
    <row r="283" spans="1:7" ht="24" customHeight="1" thickBot="1">
      <c r="A283" s="600"/>
      <c r="B283" s="604" t="s">
        <v>1872</v>
      </c>
      <c r="C283" s="605"/>
      <c r="D283" s="605"/>
      <c r="E283" s="606"/>
      <c r="F283" s="397" t="s">
        <v>1313</v>
      </c>
      <c r="G283" s="492"/>
    </row>
    <row r="284" spans="1:7" ht="12.75">
      <c r="A284" s="600"/>
      <c r="B284" s="607" t="s">
        <v>1004</v>
      </c>
      <c r="C284" s="641" t="s">
        <v>1518</v>
      </c>
      <c r="D284" s="717" t="s">
        <v>324</v>
      </c>
      <c r="E284" s="48" t="s">
        <v>1320</v>
      </c>
      <c r="F284" s="191" t="s">
        <v>1769</v>
      </c>
      <c r="G284" s="487"/>
    </row>
    <row r="285" spans="1:7" ht="12.75">
      <c r="A285" s="600"/>
      <c r="B285" s="608"/>
      <c r="C285" s="643"/>
      <c r="D285" s="639"/>
      <c r="E285" s="46" t="s">
        <v>658</v>
      </c>
      <c r="F285" s="192" t="s">
        <v>1770</v>
      </c>
      <c r="G285" s="488"/>
    </row>
    <row r="286" spans="1:7" ht="12.75">
      <c r="A286" s="600"/>
      <c r="B286" s="608"/>
      <c r="C286" s="643"/>
      <c r="D286" s="639"/>
      <c r="E286" s="46" t="s">
        <v>1321</v>
      </c>
      <c r="F286" s="192" t="s">
        <v>1771</v>
      </c>
      <c r="G286" s="488"/>
    </row>
    <row r="287" spans="1:7" ht="13.5" thickBot="1">
      <c r="A287" s="600"/>
      <c r="B287" s="608"/>
      <c r="C287" s="643"/>
      <c r="D287" s="636"/>
      <c r="E287" s="55" t="s">
        <v>228</v>
      </c>
      <c r="F287" s="193" t="s">
        <v>1772</v>
      </c>
      <c r="G287" s="489"/>
    </row>
    <row r="288" spans="1:7" ht="12.75">
      <c r="A288" s="600"/>
      <c r="B288" s="608"/>
      <c r="C288" s="643"/>
      <c r="D288" s="717" t="s">
        <v>1174</v>
      </c>
      <c r="E288" s="48" t="s">
        <v>1320</v>
      </c>
      <c r="F288" s="194" t="s">
        <v>1773</v>
      </c>
      <c r="G288" s="490"/>
    </row>
    <row r="289" spans="1:7" ht="12.75">
      <c r="A289" s="600"/>
      <c r="B289" s="608"/>
      <c r="C289" s="643"/>
      <c r="D289" s="639"/>
      <c r="E289" s="46" t="s">
        <v>658</v>
      </c>
      <c r="F289" s="192" t="s">
        <v>1774</v>
      </c>
      <c r="G289" s="488"/>
    </row>
    <row r="290" spans="1:7" ht="12.75">
      <c r="A290" s="600"/>
      <c r="B290" s="608"/>
      <c r="C290" s="643"/>
      <c r="D290" s="639"/>
      <c r="E290" s="46" t="s">
        <v>1321</v>
      </c>
      <c r="F290" s="192" t="s">
        <v>1775</v>
      </c>
      <c r="G290" s="488"/>
    </row>
    <row r="291" spans="1:7" ht="13.5" thickBot="1">
      <c r="A291" s="600"/>
      <c r="B291" s="608"/>
      <c r="C291" s="643"/>
      <c r="D291" s="636"/>
      <c r="E291" s="55" t="s">
        <v>228</v>
      </c>
      <c r="F291" s="195" t="s">
        <v>1776</v>
      </c>
      <c r="G291" s="491"/>
    </row>
    <row r="292" spans="1:7" ht="12.75">
      <c r="A292" s="600"/>
      <c r="B292" s="608"/>
      <c r="C292" s="643"/>
      <c r="D292" s="717" t="s">
        <v>451</v>
      </c>
      <c r="E292" s="48" t="s">
        <v>1320</v>
      </c>
      <c r="F292" s="191" t="s">
        <v>1325</v>
      </c>
      <c r="G292" s="487"/>
    </row>
    <row r="293" spans="1:7" ht="12.75">
      <c r="A293" s="600"/>
      <c r="B293" s="608"/>
      <c r="C293" s="643"/>
      <c r="D293" s="639"/>
      <c r="E293" s="46" t="s">
        <v>658</v>
      </c>
      <c r="F293" s="192" t="s">
        <v>1326</v>
      </c>
      <c r="G293" s="488"/>
    </row>
    <row r="294" spans="1:7" ht="12.75">
      <c r="A294" s="600"/>
      <c r="B294" s="608"/>
      <c r="C294" s="643"/>
      <c r="D294" s="639"/>
      <c r="E294" s="46" t="s">
        <v>1321</v>
      </c>
      <c r="F294" s="192" t="s">
        <v>1124</v>
      </c>
      <c r="G294" s="488"/>
    </row>
    <row r="295" spans="1:7" ht="13.5" thickBot="1">
      <c r="A295" s="600"/>
      <c r="B295" s="608"/>
      <c r="C295" s="643"/>
      <c r="D295" s="636"/>
      <c r="E295" s="55" t="s">
        <v>228</v>
      </c>
      <c r="F295" s="193" t="s">
        <v>1125</v>
      </c>
      <c r="G295" s="489"/>
    </row>
    <row r="296" spans="1:7" ht="12.75">
      <c r="A296" s="600"/>
      <c r="B296" s="608"/>
      <c r="C296" s="643"/>
      <c r="D296" s="717" t="s">
        <v>233</v>
      </c>
      <c r="E296" s="48" t="s">
        <v>1320</v>
      </c>
      <c r="F296" s="194" t="s">
        <v>1327</v>
      </c>
      <c r="G296" s="490"/>
    </row>
    <row r="297" spans="1:7" ht="12.75">
      <c r="A297" s="600"/>
      <c r="B297" s="608"/>
      <c r="C297" s="643"/>
      <c r="D297" s="639"/>
      <c r="E297" s="46" t="s">
        <v>658</v>
      </c>
      <c r="F297" s="192" t="s">
        <v>1328</v>
      </c>
      <c r="G297" s="488"/>
    </row>
    <row r="298" spans="1:7" ht="12.75">
      <c r="A298" s="600"/>
      <c r="B298" s="608"/>
      <c r="C298" s="643"/>
      <c r="D298" s="639"/>
      <c r="E298" s="46" t="s">
        <v>1321</v>
      </c>
      <c r="F298" s="192" t="s">
        <v>1126</v>
      </c>
      <c r="G298" s="488"/>
    </row>
    <row r="299" spans="1:7" ht="13.5" thickBot="1">
      <c r="A299" s="600"/>
      <c r="B299" s="608"/>
      <c r="C299" s="643"/>
      <c r="D299" s="636"/>
      <c r="E299" s="55" t="s">
        <v>228</v>
      </c>
      <c r="F299" s="195" t="s">
        <v>1127</v>
      </c>
      <c r="G299" s="491"/>
    </row>
    <row r="300" spans="1:7" ht="12.75">
      <c r="A300" s="600"/>
      <c r="B300" s="608"/>
      <c r="C300" s="643"/>
      <c r="D300" s="717" t="s">
        <v>234</v>
      </c>
      <c r="E300" s="48" t="s">
        <v>1320</v>
      </c>
      <c r="F300" s="191" t="s">
        <v>1329</v>
      </c>
      <c r="G300" s="487"/>
    </row>
    <row r="301" spans="1:7" ht="12.75">
      <c r="A301" s="600"/>
      <c r="B301" s="608"/>
      <c r="C301" s="643"/>
      <c r="D301" s="639"/>
      <c r="E301" s="46" t="s">
        <v>658</v>
      </c>
      <c r="F301" s="192" t="s">
        <v>1330</v>
      </c>
      <c r="G301" s="488"/>
    </row>
    <row r="302" spans="1:7" ht="12.75">
      <c r="A302" s="600"/>
      <c r="B302" s="608"/>
      <c r="C302" s="643"/>
      <c r="D302" s="639"/>
      <c r="E302" s="46" t="s">
        <v>1321</v>
      </c>
      <c r="F302" s="192" t="s">
        <v>1128</v>
      </c>
      <c r="G302" s="488"/>
    </row>
    <row r="303" spans="1:7" ht="13.5" thickBot="1">
      <c r="A303" s="600"/>
      <c r="B303" s="608"/>
      <c r="C303" s="643"/>
      <c r="D303" s="636"/>
      <c r="E303" s="55" t="s">
        <v>228</v>
      </c>
      <c r="F303" s="193" t="s">
        <v>1129</v>
      </c>
      <c r="G303" s="489"/>
    </row>
    <row r="304" spans="1:7" ht="12.75">
      <c r="A304" s="600"/>
      <c r="B304" s="608"/>
      <c r="C304" s="643"/>
      <c r="D304" s="717" t="s">
        <v>235</v>
      </c>
      <c r="E304" s="48" t="s">
        <v>1320</v>
      </c>
      <c r="F304" s="194" t="s">
        <v>1331</v>
      </c>
      <c r="G304" s="490"/>
    </row>
    <row r="305" spans="1:7" ht="12.75">
      <c r="A305" s="600"/>
      <c r="B305" s="608"/>
      <c r="C305" s="643"/>
      <c r="D305" s="639"/>
      <c r="E305" s="46" t="s">
        <v>658</v>
      </c>
      <c r="F305" s="192" t="s">
        <v>1332</v>
      </c>
      <c r="G305" s="488"/>
    </row>
    <row r="306" spans="1:7" ht="12.75">
      <c r="A306" s="600"/>
      <c r="B306" s="608"/>
      <c r="C306" s="643"/>
      <c r="D306" s="639"/>
      <c r="E306" s="46" t="s">
        <v>1321</v>
      </c>
      <c r="F306" s="192" t="s">
        <v>1130</v>
      </c>
      <c r="G306" s="488"/>
    </row>
    <row r="307" spans="1:7" ht="13.5" thickBot="1">
      <c r="A307" s="600"/>
      <c r="B307" s="608"/>
      <c r="C307" s="645"/>
      <c r="D307" s="636"/>
      <c r="E307" s="55" t="s">
        <v>228</v>
      </c>
      <c r="F307" s="195" t="s">
        <v>1131</v>
      </c>
      <c r="G307" s="491"/>
    </row>
    <row r="308" spans="1:7" ht="12.75">
      <c r="A308" s="600"/>
      <c r="B308" s="608"/>
      <c r="C308" s="641" t="s">
        <v>1519</v>
      </c>
      <c r="D308" s="717" t="s">
        <v>292</v>
      </c>
      <c r="E308" s="52" t="s">
        <v>324</v>
      </c>
      <c r="F308" s="191" t="s">
        <v>1777</v>
      </c>
      <c r="G308" s="487"/>
    </row>
    <row r="309" spans="1:7" ht="12.75">
      <c r="A309" s="600"/>
      <c r="B309" s="608"/>
      <c r="C309" s="643"/>
      <c r="D309" s="627"/>
      <c r="E309" s="49" t="s">
        <v>1174</v>
      </c>
      <c r="F309" s="192" t="s">
        <v>1778</v>
      </c>
      <c r="G309" s="488"/>
    </row>
    <row r="310" spans="1:7" ht="12.75">
      <c r="A310" s="600"/>
      <c r="B310" s="608"/>
      <c r="C310" s="643"/>
      <c r="D310" s="639"/>
      <c r="E310" s="49" t="s">
        <v>451</v>
      </c>
      <c r="F310" s="192" t="s">
        <v>1005</v>
      </c>
      <c r="G310" s="488"/>
    </row>
    <row r="311" spans="1:7" ht="13.5" thickBot="1">
      <c r="A311" s="600"/>
      <c r="B311" s="608"/>
      <c r="C311" s="643"/>
      <c r="D311" s="636"/>
      <c r="E311" s="58" t="s">
        <v>942</v>
      </c>
      <c r="F311" s="193" t="s">
        <v>1007</v>
      </c>
      <c r="G311" s="489"/>
    </row>
    <row r="312" spans="1:7" ht="12.75">
      <c r="A312" s="600"/>
      <c r="B312" s="608"/>
      <c r="C312" s="643"/>
      <c r="D312" s="717" t="s">
        <v>294</v>
      </c>
      <c r="E312" s="52" t="s">
        <v>324</v>
      </c>
      <c r="F312" s="194" t="s">
        <v>1333</v>
      </c>
      <c r="G312" s="490"/>
    </row>
    <row r="313" spans="1:7" ht="12.75">
      <c r="A313" s="600"/>
      <c r="B313" s="608"/>
      <c r="C313" s="643"/>
      <c r="D313" s="639"/>
      <c r="E313" s="49" t="s">
        <v>1174</v>
      </c>
      <c r="F313" s="192" t="s">
        <v>1334</v>
      </c>
      <c r="G313" s="488"/>
    </row>
    <row r="314" spans="1:7" ht="12.75">
      <c r="A314" s="600"/>
      <c r="B314" s="608"/>
      <c r="C314" s="643"/>
      <c r="D314" s="639"/>
      <c r="E314" s="49" t="s">
        <v>451</v>
      </c>
      <c r="F314" s="192" t="s">
        <v>1006</v>
      </c>
      <c r="G314" s="488"/>
    </row>
    <row r="315" spans="1:7" ht="13.5" thickBot="1">
      <c r="A315" s="601"/>
      <c r="B315" s="609"/>
      <c r="C315" s="645"/>
      <c r="D315" s="636"/>
      <c r="E315" s="58" t="s">
        <v>942</v>
      </c>
      <c r="F315" s="195" t="s">
        <v>1008</v>
      </c>
      <c r="G315" s="491"/>
    </row>
    <row r="316" spans="1:7" ht="13.5" thickBot="1">
      <c r="A316" s="718" t="s">
        <v>1873</v>
      </c>
      <c r="B316" s="633" t="s">
        <v>6</v>
      </c>
      <c r="C316" s="633" t="s">
        <v>1417</v>
      </c>
      <c r="D316" s="593" t="s">
        <v>1175</v>
      </c>
      <c r="E316" s="594"/>
      <c r="F316" s="191" t="s">
        <v>1460</v>
      </c>
      <c r="G316" s="487"/>
    </row>
    <row r="317" spans="1:7" ht="13.5" thickBot="1">
      <c r="A317" s="718"/>
      <c r="B317" s="634"/>
      <c r="C317" s="634"/>
      <c r="D317" s="595" t="s">
        <v>1176</v>
      </c>
      <c r="E317" s="719"/>
      <c r="F317" s="192" t="s">
        <v>1461</v>
      </c>
      <c r="G317" s="488"/>
    </row>
    <row r="318" spans="1:7" ht="13.5" thickBot="1">
      <c r="A318" s="718"/>
      <c r="B318" s="634"/>
      <c r="C318" s="635"/>
      <c r="D318" s="597" t="s">
        <v>1177</v>
      </c>
      <c r="E318" s="720"/>
      <c r="F318" s="193" t="s">
        <v>1462</v>
      </c>
      <c r="G318" s="489"/>
    </row>
    <row r="319" spans="1:7" ht="13.5" thickBot="1">
      <c r="A319" s="718"/>
      <c r="B319" s="634"/>
      <c r="C319" s="633" t="s">
        <v>25</v>
      </c>
      <c r="D319" s="593" t="s">
        <v>1458</v>
      </c>
      <c r="E319" s="721"/>
      <c r="F319" s="194" t="s">
        <v>1463</v>
      </c>
      <c r="G319" s="490"/>
    </row>
    <row r="320" spans="1:7" ht="13.5" thickBot="1">
      <c r="A320" s="718"/>
      <c r="B320" s="634"/>
      <c r="C320" s="634"/>
      <c r="D320" s="595" t="s">
        <v>1459</v>
      </c>
      <c r="E320" s="719"/>
      <c r="F320" s="192" t="s">
        <v>1464</v>
      </c>
      <c r="G320" s="488"/>
    </row>
    <row r="321" spans="1:7" ht="13.5" thickBot="1">
      <c r="A321" s="718"/>
      <c r="B321" s="635"/>
      <c r="C321" s="635"/>
      <c r="D321" s="597" t="s">
        <v>1416</v>
      </c>
      <c r="E321" s="720"/>
      <c r="F321" s="195" t="s">
        <v>1465</v>
      </c>
      <c r="G321" s="491"/>
    </row>
    <row r="322" spans="1:7" ht="13.5" thickBot="1">
      <c r="A322" s="718"/>
      <c r="B322" s="633" t="s">
        <v>1123</v>
      </c>
      <c r="C322" s="633" t="s">
        <v>1417</v>
      </c>
      <c r="D322" s="593" t="s">
        <v>1175</v>
      </c>
      <c r="E322" s="721"/>
      <c r="F322" s="191" t="s">
        <v>1466</v>
      </c>
      <c r="G322" s="487"/>
    </row>
    <row r="323" spans="1:7" ht="13.5" thickBot="1">
      <c r="A323" s="718"/>
      <c r="B323" s="634"/>
      <c r="C323" s="634"/>
      <c r="D323" s="595" t="s">
        <v>1176</v>
      </c>
      <c r="E323" s="719"/>
      <c r="F323" s="192" t="s">
        <v>1467</v>
      </c>
      <c r="G323" s="488"/>
    </row>
    <row r="324" spans="1:7" ht="13.5" thickBot="1">
      <c r="A324" s="718"/>
      <c r="B324" s="634"/>
      <c r="C324" s="635"/>
      <c r="D324" s="597" t="s">
        <v>1177</v>
      </c>
      <c r="E324" s="720"/>
      <c r="F324" s="193" t="s">
        <v>1468</v>
      </c>
      <c r="G324" s="489"/>
    </row>
    <row r="325" spans="1:7" ht="13.5" thickBot="1">
      <c r="A325" s="718"/>
      <c r="B325" s="634"/>
      <c r="C325" s="633" t="s">
        <v>25</v>
      </c>
      <c r="D325" s="593" t="s">
        <v>1458</v>
      </c>
      <c r="E325" s="721"/>
      <c r="F325" s="194" t="s">
        <v>1469</v>
      </c>
      <c r="G325" s="490"/>
    </row>
    <row r="326" spans="1:7" ht="13.5" thickBot="1">
      <c r="A326" s="718"/>
      <c r="B326" s="634"/>
      <c r="C326" s="634"/>
      <c r="D326" s="595" t="s">
        <v>1459</v>
      </c>
      <c r="E326" s="719"/>
      <c r="F326" s="192" t="s">
        <v>1470</v>
      </c>
      <c r="G326" s="488"/>
    </row>
    <row r="327" spans="1:7" ht="13.5" thickBot="1">
      <c r="A327" s="718"/>
      <c r="B327" s="635"/>
      <c r="C327" s="635"/>
      <c r="D327" s="597" t="s">
        <v>1416</v>
      </c>
      <c r="E327" s="720"/>
      <c r="F327" s="195" t="s">
        <v>1471</v>
      </c>
      <c r="G327" s="491"/>
    </row>
    <row r="328" spans="1:7" ht="12.75">
      <c r="A328" s="584" t="s">
        <v>1520</v>
      </c>
      <c r="B328" s="585"/>
      <c r="C328" s="586"/>
      <c r="D328" s="593" t="s">
        <v>1418</v>
      </c>
      <c r="E328" s="721"/>
      <c r="F328" s="191" t="s">
        <v>1472</v>
      </c>
      <c r="G328" s="487"/>
    </row>
    <row r="329" spans="1:7" ht="12.75">
      <c r="A329" s="587"/>
      <c r="B329" s="588"/>
      <c r="C329" s="589"/>
      <c r="D329" s="595" t="s">
        <v>1419</v>
      </c>
      <c r="E329" s="719"/>
      <c r="F329" s="192" t="s">
        <v>1473</v>
      </c>
      <c r="G329" s="488"/>
    </row>
    <row r="330" spans="1:7" ht="13.5" thickBot="1">
      <c r="A330" s="590"/>
      <c r="B330" s="591"/>
      <c r="C330" s="592"/>
      <c r="D330" s="597" t="s">
        <v>1420</v>
      </c>
      <c r="E330" s="720"/>
      <c r="F330" s="193" t="s">
        <v>1474</v>
      </c>
      <c r="G330" s="489"/>
    </row>
    <row r="331" spans="1:7" ht="13.5" thickBot="1">
      <c r="A331" s="620" t="s">
        <v>236</v>
      </c>
      <c r="B331" s="620" t="s">
        <v>1521</v>
      </c>
      <c r="C331" s="722" t="s">
        <v>4</v>
      </c>
      <c r="D331" s="52" t="s">
        <v>6</v>
      </c>
      <c r="E331" s="53"/>
      <c r="F331" s="194" t="s">
        <v>238</v>
      </c>
      <c r="G331" s="490"/>
    </row>
    <row r="332" spans="1:7" ht="13.5" thickBot="1">
      <c r="A332" s="600"/>
      <c r="B332" s="600"/>
      <c r="C332" s="722"/>
      <c r="D332" s="49" t="s">
        <v>8</v>
      </c>
      <c r="E332" s="50"/>
      <c r="F332" s="192" t="s">
        <v>239</v>
      </c>
      <c r="G332" s="488"/>
    </row>
    <row r="333" spans="1:7" ht="13.5" thickBot="1">
      <c r="A333" s="600"/>
      <c r="B333" s="600"/>
      <c r="C333" s="722"/>
      <c r="D333" s="58" t="s">
        <v>10</v>
      </c>
      <c r="E333" s="59"/>
      <c r="F333" s="195" t="s">
        <v>240</v>
      </c>
      <c r="G333" s="491"/>
    </row>
    <row r="334" spans="1:7" ht="13.5" thickBot="1">
      <c r="A334" s="600"/>
      <c r="B334" s="600"/>
      <c r="C334" s="722"/>
      <c r="D334" s="91" t="s">
        <v>6</v>
      </c>
      <c r="E334" s="90"/>
      <c r="F334" s="191" t="s">
        <v>242</v>
      </c>
      <c r="G334" s="487"/>
    </row>
    <row r="335" spans="1:7" ht="13.5" thickBot="1">
      <c r="A335" s="600"/>
      <c r="B335" s="600"/>
      <c r="C335" s="722"/>
      <c r="D335" s="49" t="s">
        <v>8</v>
      </c>
      <c r="E335" s="50"/>
      <c r="F335" s="192" t="s">
        <v>243</v>
      </c>
      <c r="G335" s="488"/>
    </row>
    <row r="336" spans="1:7" ht="13.5" thickBot="1">
      <c r="A336" s="600"/>
      <c r="B336" s="600"/>
      <c r="C336" s="722"/>
      <c r="D336" s="155" t="s">
        <v>10</v>
      </c>
      <c r="E336" s="89"/>
      <c r="F336" s="193" t="s">
        <v>244</v>
      </c>
      <c r="G336" s="489"/>
    </row>
    <row r="337" spans="1:7" ht="13.5" thickBot="1">
      <c r="A337" s="600"/>
      <c r="B337" s="600"/>
      <c r="C337" s="722"/>
      <c r="D337" s="52" t="s">
        <v>6</v>
      </c>
      <c r="E337" s="53"/>
      <c r="F337" s="194" t="s">
        <v>245</v>
      </c>
      <c r="G337" s="490"/>
    </row>
    <row r="338" spans="1:7" ht="13.5" thickBot="1">
      <c r="A338" s="600"/>
      <c r="B338" s="600"/>
      <c r="C338" s="722"/>
      <c r="D338" s="49" t="s">
        <v>8</v>
      </c>
      <c r="E338" s="50"/>
      <c r="F338" s="192" t="s">
        <v>246</v>
      </c>
      <c r="G338" s="488"/>
    </row>
    <row r="339" spans="1:7" ht="13.5" thickBot="1">
      <c r="A339" s="600"/>
      <c r="B339" s="600"/>
      <c r="C339" s="722"/>
      <c r="D339" s="58" t="s">
        <v>10</v>
      </c>
      <c r="E339" s="59"/>
      <c r="F339" s="195" t="s">
        <v>247</v>
      </c>
      <c r="G339" s="491"/>
    </row>
    <row r="340" spans="1:7" ht="13.5" thickBot="1">
      <c r="A340" s="600"/>
      <c r="B340" s="600"/>
      <c r="C340" s="722" t="s">
        <v>25</v>
      </c>
      <c r="D340" s="91" t="s">
        <v>6</v>
      </c>
      <c r="E340" s="90"/>
      <c r="F340" s="191" t="s">
        <v>248</v>
      </c>
      <c r="G340" s="487"/>
    </row>
    <row r="341" spans="1:7" ht="13.5" thickBot="1">
      <c r="A341" s="600"/>
      <c r="B341" s="600"/>
      <c r="C341" s="722"/>
      <c r="D341" s="49" t="s">
        <v>8</v>
      </c>
      <c r="E341" s="50"/>
      <c r="F341" s="192" t="s">
        <v>249</v>
      </c>
      <c r="G341" s="488"/>
    </row>
    <row r="342" spans="1:7" ht="13.5" thickBot="1">
      <c r="A342" s="600"/>
      <c r="B342" s="600"/>
      <c r="C342" s="722"/>
      <c r="D342" s="155" t="s">
        <v>10</v>
      </c>
      <c r="E342" s="89"/>
      <c r="F342" s="193" t="s">
        <v>250</v>
      </c>
      <c r="G342" s="489"/>
    </row>
    <row r="343" spans="1:7" ht="13.5" thickBot="1">
      <c r="A343" s="600"/>
      <c r="B343" s="600"/>
      <c r="C343" s="722"/>
      <c r="D343" s="52" t="s">
        <v>6</v>
      </c>
      <c r="E343" s="53"/>
      <c r="F343" s="194" t="s">
        <v>251</v>
      </c>
      <c r="G343" s="490"/>
    </row>
    <row r="344" spans="1:7" ht="13.5" thickBot="1">
      <c r="A344" s="600"/>
      <c r="B344" s="600"/>
      <c r="C344" s="722"/>
      <c r="D344" s="49" t="s">
        <v>8</v>
      </c>
      <c r="E344" s="50"/>
      <c r="F344" s="192" t="s">
        <v>252</v>
      </c>
      <c r="G344" s="488"/>
    </row>
    <row r="345" spans="1:7" ht="13.5" thickBot="1">
      <c r="A345" s="600"/>
      <c r="B345" s="600"/>
      <c r="C345" s="722"/>
      <c r="D345" s="58" t="s">
        <v>10</v>
      </c>
      <c r="E345" s="59"/>
      <c r="F345" s="195" t="s">
        <v>253</v>
      </c>
      <c r="G345" s="491"/>
    </row>
    <row r="346" spans="1:7" ht="13.5" thickBot="1">
      <c r="A346" s="600"/>
      <c r="B346" s="600"/>
      <c r="C346" s="723" t="s">
        <v>255</v>
      </c>
      <c r="D346" s="723"/>
      <c r="E346" s="604"/>
      <c r="F346" s="32" t="s">
        <v>254</v>
      </c>
      <c r="G346" s="493"/>
    </row>
    <row r="347" spans="1:7" ht="12.75">
      <c r="A347" s="600"/>
      <c r="B347" s="600"/>
      <c r="C347" s="584" t="s">
        <v>256</v>
      </c>
      <c r="D347" s="586"/>
      <c r="E347" s="52" t="s">
        <v>237</v>
      </c>
      <c r="F347" s="194" t="s">
        <v>257</v>
      </c>
      <c r="G347" s="490"/>
    </row>
    <row r="348" spans="1:7" ht="13.5" thickBot="1">
      <c r="A348" s="600"/>
      <c r="B348" s="600"/>
      <c r="C348" s="587"/>
      <c r="D348" s="589"/>
      <c r="E348" s="49" t="s">
        <v>241</v>
      </c>
      <c r="F348" s="192" t="s">
        <v>258</v>
      </c>
      <c r="G348" s="488"/>
    </row>
    <row r="349" spans="1:7" ht="12.75">
      <c r="A349" s="600"/>
      <c r="B349" s="620" t="s">
        <v>261</v>
      </c>
      <c r="C349" s="607" t="s">
        <v>1874</v>
      </c>
      <c r="D349" s="656" t="s">
        <v>262</v>
      </c>
      <c r="E349" s="52" t="s">
        <v>6</v>
      </c>
      <c r="F349" s="191" t="s">
        <v>263</v>
      </c>
      <c r="G349" s="487"/>
    </row>
    <row r="350" spans="1:7" ht="13.5" thickBot="1">
      <c r="A350" s="600"/>
      <c r="B350" s="600"/>
      <c r="C350" s="608"/>
      <c r="D350" s="658"/>
      <c r="E350" s="58" t="s">
        <v>264</v>
      </c>
      <c r="F350" s="193" t="s">
        <v>484</v>
      </c>
      <c r="G350" s="489"/>
    </row>
    <row r="351" spans="1:7" ht="12.75">
      <c r="A351" s="600"/>
      <c r="B351" s="600"/>
      <c r="C351" s="608"/>
      <c r="D351" s="625" t="s">
        <v>265</v>
      </c>
      <c r="E351" s="52" t="s">
        <v>6</v>
      </c>
      <c r="F351" s="194" t="s">
        <v>266</v>
      </c>
      <c r="G351" s="490"/>
    </row>
    <row r="352" spans="1:7" ht="13.5" thickBot="1">
      <c r="A352" s="600"/>
      <c r="B352" s="600"/>
      <c r="C352" s="609"/>
      <c r="D352" s="625"/>
      <c r="E352" s="58" t="s">
        <v>264</v>
      </c>
      <c r="F352" s="195" t="s">
        <v>485</v>
      </c>
      <c r="G352" s="491"/>
    </row>
    <row r="353" spans="1:7" ht="12.75">
      <c r="A353" s="600"/>
      <c r="B353" s="600"/>
      <c r="C353" s="607" t="s">
        <v>1880</v>
      </c>
      <c r="D353" s="656" t="s">
        <v>262</v>
      </c>
      <c r="E353" s="52" t="s">
        <v>6</v>
      </c>
      <c r="F353" s="191" t="s">
        <v>267</v>
      </c>
      <c r="G353" s="487"/>
    </row>
    <row r="354" spans="1:7" ht="13.5" thickBot="1">
      <c r="A354" s="600"/>
      <c r="B354" s="600"/>
      <c r="C354" s="608"/>
      <c r="D354" s="658"/>
      <c r="E354" s="91" t="s">
        <v>264</v>
      </c>
      <c r="F354" s="193" t="s">
        <v>486</v>
      </c>
      <c r="G354" s="489"/>
    </row>
    <row r="355" spans="1:7" ht="12.75">
      <c r="A355" s="600"/>
      <c r="B355" s="600"/>
      <c r="C355" s="608"/>
      <c r="D355" s="656" t="s">
        <v>265</v>
      </c>
      <c r="E355" s="52" t="s">
        <v>6</v>
      </c>
      <c r="F355" s="194" t="s">
        <v>268</v>
      </c>
      <c r="G355" s="490"/>
    </row>
    <row r="356" spans="1:7" ht="13.5" thickBot="1">
      <c r="A356" s="600"/>
      <c r="B356" s="600"/>
      <c r="C356" s="609"/>
      <c r="D356" s="625"/>
      <c r="E356" s="58" t="s">
        <v>264</v>
      </c>
      <c r="F356" s="195" t="s">
        <v>487</v>
      </c>
      <c r="G356" s="491"/>
    </row>
    <row r="357" spans="1:7" ht="12.75">
      <c r="A357" s="600"/>
      <c r="B357" s="600"/>
      <c r="C357" s="584" t="s">
        <v>1875</v>
      </c>
      <c r="D357" s="585"/>
      <c r="E357" s="91" t="s">
        <v>270</v>
      </c>
      <c r="F357" s="191" t="s">
        <v>269</v>
      </c>
      <c r="G357" s="487"/>
    </row>
    <row r="358" spans="1:7" ht="13.5" thickBot="1">
      <c r="A358" s="600"/>
      <c r="B358" s="600"/>
      <c r="C358" s="590"/>
      <c r="D358" s="591"/>
      <c r="E358" s="155" t="s">
        <v>272</v>
      </c>
      <c r="F358" s="193" t="s">
        <v>271</v>
      </c>
      <c r="G358" s="489"/>
    </row>
    <row r="359" spans="1:7" ht="12.75">
      <c r="A359" s="600"/>
      <c r="B359" s="600"/>
      <c r="C359" s="584" t="s">
        <v>1876</v>
      </c>
      <c r="D359" s="585"/>
      <c r="E359" s="52" t="s">
        <v>275</v>
      </c>
      <c r="F359" s="194" t="s">
        <v>274</v>
      </c>
      <c r="G359" s="490"/>
    </row>
    <row r="360" spans="1:7" ht="13.5" thickBot="1">
      <c r="A360" s="601"/>
      <c r="B360" s="601"/>
      <c r="C360" s="590"/>
      <c r="D360" s="591"/>
      <c r="E360" s="58" t="s">
        <v>277</v>
      </c>
      <c r="F360" s="195" t="s">
        <v>276</v>
      </c>
      <c r="G360" s="491"/>
    </row>
    <row r="361" spans="1:7" ht="13.5" thickBot="1">
      <c r="A361" s="661" t="s">
        <v>278</v>
      </c>
      <c r="B361" s="662"/>
      <c r="C361" s="604" t="s">
        <v>1522</v>
      </c>
      <c r="D361" s="605"/>
      <c r="E361" s="40" t="s">
        <v>280</v>
      </c>
      <c r="F361" s="32" t="s">
        <v>279</v>
      </c>
      <c r="G361" s="493"/>
    </row>
    <row r="362" spans="1:7" ht="13.5" thickBot="1">
      <c r="A362" s="668"/>
      <c r="B362" s="669"/>
      <c r="C362" s="591" t="s">
        <v>1523</v>
      </c>
      <c r="D362" s="591"/>
      <c r="E362" s="160" t="s">
        <v>282</v>
      </c>
      <c r="F362" s="397" t="s">
        <v>281</v>
      </c>
      <c r="G362" s="492"/>
    </row>
    <row r="363" spans="1:7" ht="12.75">
      <c r="A363" s="730" t="s">
        <v>286</v>
      </c>
      <c r="B363" s="584" t="s">
        <v>1524</v>
      </c>
      <c r="C363" s="585"/>
      <c r="D363" s="52" t="s">
        <v>288</v>
      </c>
      <c r="E363" s="54"/>
      <c r="F363" s="191" t="s">
        <v>287</v>
      </c>
      <c r="G363" s="487"/>
    </row>
    <row r="364" spans="1:7" ht="12.75">
      <c r="A364" s="731"/>
      <c r="B364" s="587"/>
      <c r="C364" s="588"/>
      <c r="D364" s="49" t="s">
        <v>290</v>
      </c>
      <c r="E364" s="51"/>
      <c r="F364" s="192" t="s">
        <v>289</v>
      </c>
      <c r="G364" s="488"/>
    </row>
    <row r="365" spans="1:7" ht="12.75">
      <c r="A365" s="731"/>
      <c r="B365" s="587"/>
      <c r="C365" s="588"/>
      <c r="D365" s="49" t="s">
        <v>292</v>
      </c>
      <c r="E365" s="51"/>
      <c r="F365" s="192" t="s">
        <v>291</v>
      </c>
      <c r="G365" s="488"/>
    </row>
    <row r="366" spans="1:7" ht="12.75">
      <c r="A366" s="731"/>
      <c r="B366" s="587"/>
      <c r="C366" s="588"/>
      <c r="D366" s="49" t="s">
        <v>294</v>
      </c>
      <c r="E366" s="51"/>
      <c r="F366" s="192" t="s">
        <v>293</v>
      </c>
      <c r="G366" s="488"/>
    </row>
    <row r="367" spans="1:7" ht="12.75">
      <c r="A367" s="731"/>
      <c r="B367" s="587"/>
      <c r="C367" s="588"/>
      <c r="D367" s="49" t="s">
        <v>296</v>
      </c>
      <c r="E367" s="51"/>
      <c r="F367" s="192" t="s">
        <v>295</v>
      </c>
      <c r="G367" s="488"/>
    </row>
    <row r="368" spans="1:7" ht="12.75">
      <c r="A368" s="731"/>
      <c r="B368" s="587"/>
      <c r="C368" s="588"/>
      <c r="D368" s="49" t="s">
        <v>298</v>
      </c>
      <c r="E368" s="51"/>
      <c r="F368" s="192" t="s">
        <v>297</v>
      </c>
      <c r="G368" s="488"/>
    </row>
    <row r="369" spans="1:7" ht="12.75">
      <c r="A369" s="731"/>
      <c r="B369" s="587"/>
      <c r="C369" s="588"/>
      <c r="D369" s="49" t="s">
        <v>24</v>
      </c>
      <c r="E369" s="51"/>
      <c r="F369" s="192" t="s">
        <v>299</v>
      </c>
      <c r="G369" s="488"/>
    </row>
    <row r="370" spans="1:7" ht="12.75">
      <c r="A370" s="731"/>
      <c r="B370" s="587"/>
      <c r="C370" s="588"/>
      <c r="D370" s="49" t="s">
        <v>301</v>
      </c>
      <c r="E370" s="51"/>
      <c r="F370" s="192" t="s">
        <v>300</v>
      </c>
      <c r="G370" s="488"/>
    </row>
    <row r="371" spans="1:7" ht="12.75">
      <c r="A371" s="731"/>
      <c r="B371" s="587"/>
      <c r="C371" s="588"/>
      <c r="D371" s="49" t="s">
        <v>145</v>
      </c>
      <c r="E371" s="51"/>
      <c r="F371" s="192" t="s">
        <v>302</v>
      </c>
      <c r="G371" s="488"/>
    </row>
    <row r="372" spans="1:7" ht="12.75">
      <c r="A372" s="731"/>
      <c r="B372" s="587"/>
      <c r="C372" s="588"/>
      <c r="D372" s="49" t="s">
        <v>304</v>
      </c>
      <c r="E372" s="51"/>
      <c r="F372" s="192" t="s">
        <v>303</v>
      </c>
      <c r="G372" s="488"/>
    </row>
    <row r="373" spans="1:7" ht="13.5" thickBot="1">
      <c r="A373" s="731"/>
      <c r="B373" s="590"/>
      <c r="C373" s="591"/>
      <c r="D373" s="58" t="s">
        <v>197</v>
      </c>
      <c r="E373" s="60"/>
      <c r="F373" s="193" t="s">
        <v>999</v>
      </c>
      <c r="G373" s="489"/>
    </row>
    <row r="374" spans="1:7" ht="12.75">
      <c r="A374" s="731"/>
      <c r="B374" s="656" t="s">
        <v>1525</v>
      </c>
      <c r="C374" s="682"/>
      <c r="D374" s="52" t="s">
        <v>305</v>
      </c>
      <c r="E374" s="54"/>
      <c r="F374" s="194" t="s">
        <v>310</v>
      </c>
      <c r="G374" s="490"/>
    </row>
    <row r="375" spans="1:7" ht="12.75">
      <c r="A375" s="731"/>
      <c r="B375" s="625"/>
      <c r="C375" s="716"/>
      <c r="D375" s="49" t="s">
        <v>309</v>
      </c>
      <c r="E375" s="51"/>
      <c r="F375" s="192" t="s">
        <v>314</v>
      </c>
      <c r="G375" s="488"/>
    </row>
    <row r="376" spans="1:7" ht="12.75">
      <c r="A376" s="731"/>
      <c r="B376" s="625"/>
      <c r="C376" s="716"/>
      <c r="D376" s="49" t="s">
        <v>306</v>
      </c>
      <c r="E376" s="51"/>
      <c r="F376" s="194" t="s">
        <v>311</v>
      </c>
      <c r="G376" s="488"/>
    </row>
    <row r="377" spans="1:7" ht="12.75">
      <c r="A377" s="731"/>
      <c r="B377" s="625"/>
      <c r="C377" s="716"/>
      <c r="D377" s="49" t="s">
        <v>307</v>
      </c>
      <c r="E377" s="51"/>
      <c r="F377" s="192" t="s">
        <v>312</v>
      </c>
      <c r="G377" s="488"/>
    </row>
    <row r="378" spans="1:7" ht="13.5" thickBot="1">
      <c r="A378" s="732"/>
      <c r="B378" s="658"/>
      <c r="C378" s="683"/>
      <c r="D378" s="58" t="s">
        <v>308</v>
      </c>
      <c r="E378" s="60"/>
      <c r="F378" s="195" t="s">
        <v>313</v>
      </c>
      <c r="G378" s="491"/>
    </row>
    <row r="379" spans="1:7" ht="12.75" customHeight="1">
      <c r="A379" s="620" t="s">
        <v>1526</v>
      </c>
      <c r="B379" s="607" t="s">
        <v>317</v>
      </c>
      <c r="C379" s="607" t="s">
        <v>318</v>
      </c>
      <c r="D379" s="66" t="s">
        <v>320</v>
      </c>
      <c r="E379" s="68"/>
      <c r="F379" s="191" t="s">
        <v>319</v>
      </c>
      <c r="G379" s="487"/>
    </row>
    <row r="380" spans="1:7" ht="12.75">
      <c r="A380" s="600"/>
      <c r="B380" s="608"/>
      <c r="C380" s="608"/>
      <c r="D380" s="80" t="s">
        <v>322</v>
      </c>
      <c r="E380" s="82"/>
      <c r="F380" s="192" t="s">
        <v>321</v>
      </c>
      <c r="G380" s="488"/>
    </row>
    <row r="381" spans="1:7" ht="12.75">
      <c r="A381" s="600"/>
      <c r="B381" s="608"/>
      <c r="C381" s="608"/>
      <c r="D381" s="80" t="s">
        <v>324</v>
      </c>
      <c r="E381" s="82"/>
      <c r="F381" s="192" t="s">
        <v>323</v>
      </c>
      <c r="G381" s="488"/>
    </row>
    <row r="382" spans="1:7" ht="12.75">
      <c r="A382" s="600"/>
      <c r="B382" s="608"/>
      <c r="C382" s="608"/>
      <c r="D382" s="80" t="s">
        <v>326</v>
      </c>
      <c r="E382" s="82"/>
      <c r="F382" s="192" t="s">
        <v>325</v>
      </c>
      <c r="G382" s="488"/>
    </row>
    <row r="383" spans="1:7" ht="12.75">
      <c r="A383" s="600"/>
      <c r="B383" s="608"/>
      <c r="C383" s="608"/>
      <c r="D383" s="80" t="s">
        <v>328</v>
      </c>
      <c r="E383" s="82"/>
      <c r="F383" s="192" t="s">
        <v>327</v>
      </c>
      <c r="G383" s="488"/>
    </row>
    <row r="384" spans="1:7" ht="12.75">
      <c r="A384" s="600"/>
      <c r="B384" s="608"/>
      <c r="C384" s="608"/>
      <c r="D384" s="80" t="s">
        <v>330</v>
      </c>
      <c r="E384" s="82"/>
      <c r="F384" s="192" t="s">
        <v>329</v>
      </c>
      <c r="G384" s="488"/>
    </row>
    <row r="385" spans="1:7" ht="12.75">
      <c r="A385" s="600"/>
      <c r="B385" s="608"/>
      <c r="C385" s="608"/>
      <c r="D385" s="80" t="s">
        <v>332</v>
      </c>
      <c r="E385" s="82"/>
      <c r="F385" s="192" t="s">
        <v>331</v>
      </c>
      <c r="G385" s="488"/>
    </row>
    <row r="386" spans="1:7" ht="12.75">
      <c r="A386" s="600"/>
      <c r="B386" s="608"/>
      <c r="C386" s="608"/>
      <c r="D386" s="80" t="s">
        <v>1312</v>
      </c>
      <c r="E386" s="82"/>
      <c r="F386" s="192" t="s">
        <v>1435</v>
      </c>
      <c r="G386" s="488"/>
    </row>
    <row r="387" spans="1:7" ht="12.75">
      <c r="A387" s="600"/>
      <c r="B387" s="608"/>
      <c r="C387" s="608"/>
      <c r="D387" s="80" t="s">
        <v>1599</v>
      </c>
      <c r="E387" s="82"/>
      <c r="F387" s="192" t="s">
        <v>504</v>
      </c>
      <c r="G387" s="488"/>
    </row>
    <row r="388" spans="1:7" ht="12.75">
      <c r="A388" s="600"/>
      <c r="B388" s="608"/>
      <c r="C388" s="608"/>
      <c r="D388" s="80" t="s">
        <v>334</v>
      </c>
      <c r="E388" s="82"/>
      <c r="F388" s="192" t="s">
        <v>333</v>
      </c>
      <c r="G388" s="488"/>
    </row>
    <row r="389" spans="1:7" ht="12.75">
      <c r="A389" s="600"/>
      <c r="B389" s="608"/>
      <c r="C389" s="608"/>
      <c r="D389" s="49" t="s">
        <v>347</v>
      </c>
      <c r="E389" s="51"/>
      <c r="F389" s="192" t="s">
        <v>335</v>
      </c>
      <c r="G389" s="488"/>
    </row>
    <row r="390" spans="1:7" ht="12.75">
      <c r="A390" s="600"/>
      <c r="B390" s="608"/>
      <c r="C390" s="608"/>
      <c r="D390" s="49" t="s">
        <v>349</v>
      </c>
      <c r="E390" s="51"/>
      <c r="F390" s="192" t="s">
        <v>336</v>
      </c>
      <c r="G390" s="488"/>
    </row>
    <row r="391" spans="1:7" ht="12.75">
      <c r="A391" s="600"/>
      <c r="B391" s="608"/>
      <c r="C391" s="608"/>
      <c r="D391" s="49" t="s">
        <v>338</v>
      </c>
      <c r="E391" s="51"/>
      <c r="F391" s="192" t="s">
        <v>337</v>
      </c>
      <c r="G391" s="488"/>
    </row>
    <row r="392" spans="1:7" ht="12.75">
      <c r="A392" s="600"/>
      <c r="B392" s="608"/>
      <c r="C392" s="608"/>
      <c r="D392" s="49" t="s">
        <v>341</v>
      </c>
      <c r="E392" s="51"/>
      <c r="F392" s="192" t="s">
        <v>488</v>
      </c>
      <c r="G392" s="488"/>
    </row>
    <row r="393" spans="1:7" ht="12.75">
      <c r="A393" s="600"/>
      <c r="B393" s="608"/>
      <c r="C393" s="608"/>
      <c r="D393" s="49" t="s">
        <v>1378</v>
      </c>
      <c r="E393" s="51"/>
      <c r="F393" s="192" t="s">
        <v>1609</v>
      </c>
      <c r="G393" s="488"/>
    </row>
    <row r="394" spans="1:7" ht="12.75">
      <c r="A394" s="600"/>
      <c r="B394" s="608"/>
      <c r="C394" s="608"/>
      <c r="D394" s="49" t="s">
        <v>1593</v>
      </c>
      <c r="E394" s="51"/>
      <c r="F394" s="192" t="s">
        <v>1436</v>
      </c>
      <c r="G394" s="488"/>
    </row>
    <row r="395" spans="1:7" ht="12.75">
      <c r="A395" s="600"/>
      <c r="B395" s="608"/>
      <c r="C395" s="608"/>
      <c r="D395" s="49" t="s">
        <v>1594</v>
      </c>
      <c r="E395" s="51"/>
      <c r="F395" s="192" t="s">
        <v>1437</v>
      </c>
      <c r="G395" s="488"/>
    </row>
    <row r="396" spans="1:7" ht="12.75">
      <c r="A396" s="600"/>
      <c r="B396" s="608"/>
      <c r="C396" s="608"/>
      <c r="D396" s="49" t="s">
        <v>1592</v>
      </c>
      <c r="E396" s="51"/>
      <c r="F396" s="192" t="s">
        <v>1438</v>
      </c>
      <c r="G396" s="488"/>
    </row>
    <row r="397" spans="1:7" ht="12.75">
      <c r="A397" s="600"/>
      <c r="B397" s="608"/>
      <c r="C397" s="608"/>
      <c r="D397" s="49" t="s">
        <v>997</v>
      </c>
      <c r="E397" s="51"/>
      <c r="F397" s="192" t="s">
        <v>1000</v>
      </c>
      <c r="G397" s="488"/>
    </row>
    <row r="398" spans="1:7" ht="12.75">
      <c r="A398" s="600"/>
      <c r="B398" s="608"/>
      <c r="C398" s="608"/>
      <c r="D398" s="49" t="s">
        <v>998</v>
      </c>
      <c r="E398" s="51"/>
      <c r="F398" s="192" t="s">
        <v>1001</v>
      </c>
      <c r="G398" s="488"/>
    </row>
    <row r="399" spans="1:7" ht="12.75">
      <c r="A399" s="600"/>
      <c r="B399" s="608"/>
      <c r="C399" s="608"/>
      <c r="D399" s="49" t="s">
        <v>1311</v>
      </c>
      <c r="E399" s="51"/>
      <c r="F399" s="192" t="s">
        <v>1439</v>
      </c>
      <c r="G399" s="488"/>
    </row>
    <row r="400" spans="1:7" ht="12.75">
      <c r="A400" s="600"/>
      <c r="B400" s="608"/>
      <c r="C400" s="608"/>
      <c r="D400" s="49" t="s">
        <v>1485</v>
      </c>
      <c r="E400" s="51"/>
      <c r="F400" s="192" t="s">
        <v>1484</v>
      </c>
      <c r="G400" s="488"/>
    </row>
    <row r="401" spans="1:7" ht="13.5" thickBot="1">
      <c r="A401" s="600"/>
      <c r="B401" s="608"/>
      <c r="C401" s="609"/>
      <c r="D401" s="58" t="s">
        <v>340</v>
      </c>
      <c r="E401" s="60"/>
      <c r="F401" s="193" t="s">
        <v>339</v>
      </c>
      <c r="G401" s="489"/>
    </row>
    <row r="402" spans="1:7" ht="12.75">
      <c r="A402" s="600"/>
      <c r="B402" s="608"/>
      <c r="C402" s="607" t="s">
        <v>342</v>
      </c>
      <c r="D402" s="66" t="s">
        <v>320</v>
      </c>
      <c r="E402" s="68"/>
      <c r="F402" s="194" t="s">
        <v>489</v>
      </c>
      <c r="G402" s="490"/>
    </row>
    <row r="403" spans="1:7" ht="12.75">
      <c r="A403" s="600"/>
      <c r="B403" s="608"/>
      <c r="C403" s="608"/>
      <c r="D403" s="80" t="s">
        <v>322</v>
      </c>
      <c r="E403" s="82"/>
      <c r="F403" s="192" t="s">
        <v>490</v>
      </c>
      <c r="G403" s="488"/>
    </row>
    <row r="404" spans="1:7" ht="12.75">
      <c r="A404" s="600"/>
      <c r="B404" s="608"/>
      <c r="C404" s="608"/>
      <c r="D404" s="80" t="s">
        <v>324</v>
      </c>
      <c r="E404" s="82"/>
      <c r="F404" s="192" t="s">
        <v>491</v>
      </c>
      <c r="G404" s="488"/>
    </row>
    <row r="405" spans="1:7" ht="12.75">
      <c r="A405" s="600"/>
      <c r="B405" s="608"/>
      <c r="C405" s="608"/>
      <c r="D405" s="80" t="s">
        <v>326</v>
      </c>
      <c r="E405" s="82"/>
      <c r="F405" s="192" t="s">
        <v>492</v>
      </c>
      <c r="G405" s="488"/>
    </row>
    <row r="406" spans="1:7" ht="12.75">
      <c r="A406" s="600"/>
      <c r="B406" s="608"/>
      <c r="C406" s="608"/>
      <c r="D406" s="80" t="s">
        <v>330</v>
      </c>
      <c r="E406" s="82"/>
      <c r="F406" s="192" t="s">
        <v>343</v>
      </c>
      <c r="G406" s="488"/>
    </row>
    <row r="407" spans="1:7" ht="12.75">
      <c r="A407" s="600"/>
      <c r="B407" s="608"/>
      <c r="C407" s="608"/>
      <c r="D407" s="80" t="s">
        <v>332</v>
      </c>
      <c r="E407" s="82"/>
      <c r="F407" s="192" t="s">
        <v>344</v>
      </c>
      <c r="G407" s="488"/>
    </row>
    <row r="408" spans="1:7" ht="12.75">
      <c r="A408" s="600"/>
      <c r="B408" s="608"/>
      <c r="C408" s="608"/>
      <c r="D408" s="80" t="s">
        <v>1599</v>
      </c>
      <c r="E408" s="82"/>
      <c r="F408" s="192" t="s">
        <v>505</v>
      </c>
      <c r="G408" s="488"/>
    </row>
    <row r="409" spans="1:7" ht="12.75">
      <c r="A409" s="600"/>
      <c r="B409" s="608"/>
      <c r="C409" s="608"/>
      <c r="D409" s="80" t="s">
        <v>334</v>
      </c>
      <c r="E409" s="82"/>
      <c r="F409" s="192" t="s">
        <v>345</v>
      </c>
      <c r="G409" s="488"/>
    </row>
    <row r="410" spans="1:7" ht="12.75">
      <c r="A410" s="600"/>
      <c r="B410" s="608"/>
      <c r="C410" s="608"/>
      <c r="D410" s="49" t="s">
        <v>347</v>
      </c>
      <c r="E410" s="51"/>
      <c r="F410" s="192" t="s">
        <v>346</v>
      </c>
      <c r="G410" s="488"/>
    </row>
    <row r="411" spans="1:7" ht="12.75">
      <c r="A411" s="600"/>
      <c r="B411" s="608"/>
      <c r="C411" s="608"/>
      <c r="D411" s="49" t="s">
        <v>349</v>
      </c>
      <c r="E411" s="51"/>
      <c r="F411" s="192" t="s">
        <v>348</v>
      </c>
      <c r="G411" s="488"/>
    </row>
    <row r="412" spans="1:7" ht="12.75">
      <c r="A412" s="600"/>
      <c r="B412" s="608"/>
      <c r="C412" s="608"/>
      <c r="D412" s="49" t="s">
        <v>338</v>
      </c>
      <c r="E412" s="51"/>
      <c r="F412" s="192" t="s">
        <v>350</v>
      </c>
      <c r="G412" s="488"/>
    </row>
    <row r="413" spans="1:7" ht="12.75">
      <c r="A413" s="600"/>
      <c r="B413" s="608"/>
      <c r="C413" s="608"/>
      <c r="D413" s="49" t="s">
        <v>341</v>
      </c>
      <c r="E413" s="51"/>
      <c r="F413" s="192" t="s">
        <v>493</v>
      </c>
      <c r="G413" s="488"/>
    </row>
    <row r="414" spans="1:7" ht="12.75">
      <c r="A414" s="600"/>
      <c r="B414" s="608"/>
      <c r="C414" s="608"/>
      <c r="D414" s="49" t="s">
        <v>1378</v>
      </c>
      <c r="E414" s="51"/>
      <c r="F414" s="192" t="s">
        <v>1440</v>
      </c>
      <c r="G414" s="488"/>
    </row>
    <row r="415" spans="1:7" ht="12.75">
      <c r="A415" s="600"/>
      <c r="B415" s="608"/>
      <c r="C415" s="608"/>
      <c r="D415" s="49" t="s">
        <v>1593</v>
      </c>
      <c r="E415" s="51"/>
      <c r="F415" s="192" t="s">
        <v>1610</v>
      </c>
      <c r="G415" s="488"/>
    </row>
    <row r="416" spans="1:7" ht="12.75">
      <c r="A416" s="600"/>
      <c r="B416" s="608"/>
      <c r="C416" s="608"/>
      <c r="D416" s="49" t="s">
        <v>1594</v>
      </c>
      <c r="E416" s="51"/>
      <c r="F416" s="192" t="s">
        <v>1441</v>
      </c>
      <c r="G416" s="488"/>
    </row>
    <row r="417" spans="1:7" ht="12.75">
      <c r="A417" s="600"/>
      <c r="B417" s="608"/>
      <c r="C417" s="608"/>
      <c r="D417" s="49" t="s">
        <v>1592</v>
      </c>
      <c r="E417" s="51"/>
      <c r="F417" s="192" t="s">
        <v>1442</v>
      </c>
      <c r="G417" s="488"/>
    </row>
    <row r="418" spans="1:7" ht="12.75">
      <c r="A418" s="600"/>
      <c r="B418" s="608"/>
      <c r="C418" s="608"/>
      <c r="D418" s="49" t="s">
        <v>997</v>
      </c>
      <c r="E418" s="51"/>
      <c r="F418" s="192" t="s">
        <v>1443</v>
      </c>
      <c r="G418" s="488"/>
    </row>
    <row r="419" spans="1:7" ht="12.75">
      <c r="A419" s="600"/>
      <c r="B419" s="608"/>
      <c r="C419" s="608"/>
      <c r="D419" s="49" t="s">
        <v>998</v>
      </c>
      <c r="E419" s="51"/>
      <c r="F419" s="192" t="s">
        <v>1444</v>
      </c>
      <c r="G419" s="488"/>
    </row>
    <row r="420" spans="1:7" ht="12.75">
      <c r="A420" s="600"/>
      <c r="B420" s="608"/>
      <c r="C420" s="608"/>
      <c r="D420" s="49" t="s">
        <v>1311</v>
      </c>
      <c r="E420" s="51"/>
      <c r="F420" s="192" t="s">
        <v>1445</v>
      </c>
      <c r="G420" s="488"/>
    </row>
    <row r="421" spans="1:7" ht="12.75">
      <c r="A421" s="600"/>
      <c r="B421" s="608"/>
      <c r="C421" s="608"/>
      <c r="D421" s="49" t="s">
        <v>1485</v>
      </c>
      <c r="E421" s="51"/>
      <c r="F421" s="192" t="s">
        <v>1486</v>
      </c>
      <c r="G421" s="488"/>
    </row>
    <row r="422" spans="1:7" ht="13.5" thickBot="1">
      <c r="A422" s="600"/>
      <c r="B422" s="609"/>
      <c r="C422" s="609"/>
      <c r="D422" s="58" t="s">
        <v>340</v>
      </c>
      <c r="E422" s="60"/>
      <c r="F422" s="195" t="s">
        <v>351</v>
      </c>
      <c r="G422" s="491"/>
    </row>
    <row r="423" spans="1:7" ht="12.75" customHeight="1">
      <c r="A423" s="600"/>
      <c r="B423" s="607" t="s">
        <v>352</v>
      </c>
      <c r="C423" s="607" t="s">
        <v>318</v>
      </c>
      <c r="D423" s="67" t="s">
        <v>320</v>
      </c>
      <c r="E423" s="97"/>
      <c r="F423" s="191" t="s">
        <v>353</v>
      </c>
      <c r="G423" s="487"/>
    </row>
    <row r="424" spans="1:7" ht="12.75">
      <c r="A424" s="600"/>
      <c r="B424" s="608"/>
      <c r="C424" s="608"/>
      <c r="D424" s="81" t="s">
        <v>322</v>
      </c>
      <c r="E424" s="96"/>
      <c r="F424" s="192" t="s">
        <v>354</v>
      </c>
      <c r="G424" s="488"/>
    </row>
    <row r="425" spans="1:7" ht="12.75">
      <c r="A425" s="600"/>
      <c r="B425" s="608"/>
      <c r="C425" s="608"/>
      <c r="D425" s="81" t="s">
        <v>324</v>
      </c>
      <c r="E425" s="96"/>
      <c r="F425" s="192" t="s">
        <v>355</v>
      </c>
      <c r="G425" s="488"/>
    </row>
    <row r="426" spans="1:7" ht="12.75">
      <c r="A426" s="600"/>
      <c r="B426" s="608"/>
      <c r="C426" s="608"/>
      <c r="D426" s="81" t="s">
        <v>326</v>
      </c>
      <c r="E426" s="96"/>
      <c r="F426" s="192" t="s">
        <v>356</v>
      </c>
      <c r="G426" s="488"/>
    </row>
    <row r="427" spans="1:7" ht="12.75">
      <c r="A427" s="600"/>
      <c r="B427" s="608"/>
      <c r="C427" s="608"/>
      <c r="D427" s="81" t="s">
        <v>328</v>
      </c>
      <c r="E427" s="96"/>
      <c r="F427" s="192" t="s">
        <v>357</v>
      </c>
      <c r="G427" s="488"/>
    </row>
    <row r="428" spans="1:7" ht="12.75">
      <c r="A428" s="600"/>
      <c r="B428" s="608"/>
      <c r="C428" s="608"/>
      <c r="D428" s="81" t="s">
        <v>330</v>
      </c>
      <c r="E428" s="96"/>
      <c r="F428" s="192" t="s">
        <v>358</v>
      </c>
      <c r="G428" s="488"/>
    </row>
    <row r="429" spans="1:7" ht="12.75">
      <c r="A429" s="600"/>
      <c r="B429" s="608"/>
      <c r="C429" s="608"/>
      <c r="D429" s="81" t="s">
        <v>332</v>
      </c>
      <c r="E429" s="96"/>
      <c r="F429" s="192" t="s">
        <v>359</v>
      </c>
      <c r="G429" s="488"/>
    </row>
    <row r="430" spans="1:7" ht="12.75">
      <c r="A430" s="600"/>
      <c r="B430" s="608"/>
      <c r="C430" s="608"/>
      <c r="D430" s="81" t="s">
        <v>1475</v>
      </c>
      <c r="E430" s="96"/>
      <c r="F430" s="192" t="s">
        <v>1446</v>
      </c>
      <c r="G430" s="488"/>
    </row>
    <row r="431" spans="1:7" ht="12.75">
      <c r="A431" s="600"/>
      <c r="B431" s="608"/>
      <c r="C431" s="608"/>
      <c r="D431" s="81" t="s">
        <v>1599</v>
      </c>
      <c r="E431" s="96"/>
      <c r="F431" s="192" t="s">
        <v>506</v>
      </c>
      <c r="G431" s="488"/>
    </row>
    <row r="432" spans="1:7" ht="12.75">
      <c r="A432" s="600"/>
      <c r="B432" s="608"/>
      <c r="C432" s="608"/>
      <c r="D432" s="81" t="s">
        <v>334</v>
      </c>
      <c r="E432" s="96"/>
      <c r="F432" s="192" t="s">
        <v>360</v>
      </c>
      <c r="G432" s="488"/>
    </row>
    <row r="433" spans="1:7" ht="12.75">
      <c r="A433" s="600"/>
      <c r="B433" s="608"/>
      <c r="C433" s="608"/>
      <c r="D433" s="50" t="s">
        <v>347</v>
      </c>
      <c r="E433" s="65"/>
      <c r="F433" s="192" t="s">
        <v>361</v>
      </c>
      <c r="G433" s="488"/>
    </row>
    <row r="434" spans="1:7" ht="12.75">
      <c r="A434" s="600"/>
      <c r="B434" s="608"/>
      <c r="C434" s="608"/>
      <c r="D434" s="50" t="s">
        <v>349</v>
      </c>
      <c r="E434" s="65"/>
      <c r="F434" s="192" t="s">
        <v>362</v>
      </c>
      <c r="G434" s="488"/>
    </row>
    <row r="435" spans="1:7" ht="12.75">
      <c r="A435" s="600"/>
      <c r="B435" s="608"/>
      <c r="C435" s="608"/>
      <c r="D435" s="50" t="s">
        <v>338</v>
      </c>
      <c r="E435" s="65"/>
      <c r="F435" s="192" t="s">
        <v>363</v>
      </c>
      <c r="G435" s="488"/>
    </row>
    <row r="436" spans="1:7" ht="12.75">
      <c r="A436" s="600"/>
      <c r="B436" s="608"/>
      <c r="C436" s="608"/>
      <c r="D436" s="50" t="s">
        <v>341</v>
      </c>
      <c r="E436" s="65"/>
      <c r="F436" s="192" t="s">
        <v>494</v>
      </c>
      <c r="G436" s="488"/>
    </row>
    <row r="437" spans="1:7" ht="12.75">
      <c r="A437" s="600"/>
      <c r="B437" s="608"/>
      <c r="C437" s="608"/>
      <c r="D437" s="50" t="s">
        <v>1378</v>
      </c>
      <c r="E437" s="51"/>
      <c r="F437" s="192" t="s">
        <v>1447</v>
      </c>
      <c r="G437" s="488"/>
    </row>
    <row r="438" spans="1:7" ht="12.75">
      <c r="A438" s="600"/>
      <c r="B438" s="608"/>
      <c r="C438" s="608"/>
      <c r="D438" s="50" t="s">
        <v>1593</v>
      </c>
      <c r="E438" s="51"/>
      <c r="F438" s="192" t="s">
        <v>1448</v>
      </c>
      <c r="G438" s="488"/>
    </row>
    <row r="439" spans="1:7" ht="12.75">
      <c r="A439" s="600"/>
      <c r="B439" s="608"/>
      <c r="C439" s="608"/>
      <c r="D439" s="50" t="s">
        <v>1594</v>
      </c>
      <c r="E439" s="51"/>
      <c r="F439" s="192" t="s">
        <v>1611</v>
      </c>
      <c r="G439" s="488"/>
    </row>
    <row r="440" spans="1:7" ht="12.75">
      <c r="A440" s="600"/>
      <c r="B440" s="608"/>
      <c r="C440" s="608"/>
      <c r="D440" s="50" t="s">
        <v>1592</v>
      </c>
      <c r="E440" s="51"/>
      <c r="F440" s="192" t="s">
        <v>1449</v>
      </c>
      <c r="G440" s="488"/>
    </row>
    <row r="441" spans="1:7" ht="12.75">
      <c r="A441" s="600"/>
      <c r="B441" s="608"/>
      <c r="C441" s="608"/>
      <c r="D441" s="50" t="s">
        <v>997</v>
      </c>
      <c r="E441" s="65"/>
      <c r="F441" s="192" t="s">
        <v>1002</v>
      </c>
      <c r="G441" s="488"/>
    </row>
    <row r="442" spans="1:7" ht="12.75">
      <c r="A442" s="600"/>
      <c r="B442" s="608"/>
      <c r="C442" s="608"/>
      <c r="D442" s="50" t="s">
        <v>998</v>
      </c>
      <c r="E442" s="65"/>
      <c r="F442" s="192" t="s">
        <v>1003</v>
      </c>
      <c r="G442" s="488"/>
    </row>
    <row r="443" spans="1:7" ht="13.5" thickBot="1">
      <c r="A443" s="600"/>
      <c r="B443" s="608"/>
      <c r="C443" s="609"/>
      <c r="D443" s="50" t="s">
        <v>1311</v>
      </c>
      <c r="E443" s="51"/>
      <c r="F443" s="193" t="s">
        <v>1450</v>
      </c>
      <c r="G443" s="489"/>
    </row>
    <row r="444" spans="1:7" ht="12.75">
      <c r="A444" s="600"/>
      <c r="B444" s="608"/>
      <c r="C444" s="607" t="s">
        <v>342</v>
      </c>
      <c r="D444" s="67" t="s">
        <v>320</v>
      </c>
      <c r="E444" s="97"/>
      <c r="F444" s="194" t="s">
        <v>495</v>
      </c>
      <c r="G444" s="490"/>
    </row>
    <row r="445" spans="1:7" ht="12.75">
      <c r="A445" s="600"/>
      <c r="B445" s="608"/>
      <c r="C445" s="608"/>
      <c r="D445" s="81" t="s">
        <v>322</v>
      </c>
      <c r="E445" s="96"/>
      <c r="F445" s="192" t="s">
        <v>496</v>
      </c>
      <c r="G445" s="488"/>
    </row>
    <row r="446" spans="1:7" ht="12.75">
      <c r="A446" s="600"/>
      <c r="B446" s="608"/>
      <c r="C446" s="608"/>
      <c r="D446" s="81" t="s">
        <v>324</v>
      </c>
      <c r="E446" s="96"/>
      <c r="F446" s="192" t="s">
        <v>497</v>
      </c>
      <c r="G446" s="488"/>
    </row>
    <row r="447" spans="1:7" ht="12.75">
      <c r="A447" s="600"/>
      <c r="B447" s="608"/>
      <c r="C447" s="608"/>
      <c r="D447" s="81" t="s">
        <v>326</v>
      </c>
      <c r="E447" s="96"/>
      <c r="F447" s="192" t="s">
        <v>498</v>
      </c>
      <c r="G447" s="488"/>
    </row>
    <row r="448" spans="1:7" ht="12.75">
      <c r="A448" s="600"/>
      <c r="B448" s="608"/>
      <c r="C448" s="608"/>
      <c r="D448" s="81" t="s">
        <v>330</v>
      </c>
      <c r="E448" s="96"/>
      <c r="F448" s="192" t="s">
        <v>364</v>
      </c>
      <c r="G448" s="488"/>
    </row>
    <row r="449" spans="1:7" ht="12.75">
      <c r="A449" s="600"/>
      <c r="B449" s="608"/>
      <c r="C449" s="608"/>
      <c r="D449" s="81" t="s">
        <v>332</v>
      </c>
      <c r="E449" s="96"/>
      <c r="F449" s="192" t="s">
        <v>365</v>
      </c>
      <c r="G449" s="488"/>
    </row>
    <row r="450" spans="1:7" ht="12.75">
      <c r="A450" s="600"/>
      <c r="B450" s="608"/>
      <c r="C450" s="608"/>
      <c r="D450" s="81" t="s">
        <v>1475</v>
      </c>
      <c r="E450" s="96"/>
      <c r="F450" s="192" t="s">
        <v>1451</v>
      </c>
      <c r="G450" s="488"/>
    </row>
    <row r="451" spans="1:7" ht="12.75">
      <c r="A451" s="600"/>
      <c r="B451" s="608"/>
      <c r="C451" s="608"/>
      <c r="D451" s="81" t="s">
        <v>1599</v>
      </c>
      <c r="E451" s="96"/>
      <c r="F451" s="192" t="s">
        <v>507</v>
      </c>
      <c r="G451" s="488"/>
    </row>
    <row r="452" spans="1:7" ht="12.75">
      <c r="A452" s="600"/>
      <c r="B452" s="608"/>
      <c r="C452" s="608"/>
      <c r="D452" s="81" t="s">
        <v>334</v>
      </c>
      <c r="E452" s="96"/>
      <c r="F452" s="192" t="s">
        <v>366</v>
      </c>
      <c r="G452" s="488"/>
    </row>
    <row r="453" spans="1:7" ht="12.75">
      <c r="A453" s="600"/>
      <c r="B453" s="608"/>
      <c r="C453" s="608"/>
      <c r="D453" s="50" t="s">
        <v>347</v>
      </c>
      <c r="E453" s="65"/>
      <c r="F453" s="192" t="s">
        <v>367</v>
      </c>
      <c r="G453" s="488"/>
    </row>
    <row r="454" spans="1:7" ht="12.75">
      <c r="A454" s="600"/>
      <c r="B454" s="608"/>
      <c r="C454" s="608"/>
      <c r="D454" s="50" t="s">
        <v>349</v>
      </c>
      <c r="E454" s="65"/>
      <c r="F454" s="192" t="s">
        <v>368</v>
      </c>
      <c r="G454" s="488"/>
    </row>
    <row r="455" spans="1:7" ht="12.75">
      <c r="A455" s="600"/>
      <c r="B455" s="608"/>
      <c r="C455" s="608"/>
      <c r="D455" s="50" t="s">
        <v>338</v>
      </c>
      <c r="E455" s="65"/>
      <c r="F455" s="192" t="s">
        <v>369</v>
      </c>
      <c r="G455" s="488"/>
    </row>
    <row r="456" spans="1:7" ht="12.75">
      <c r="A456" s="600"/>
      <c r="B456" s="608"/>
      <c r="C456" s="608"/>
      <c r="D456" s="50" t="s">
        <v>341</v>
      </c>
      <c r="E456" s="65"/>
      <c r="F456" s="192" t="s">
        <v>499</v>
      </c>
      <c r="G456" s="488"/>
    </row>
    <row r="457" spans="1:7" ht="12.75">
      <c r="A457" s="600"/>
      <c r="B457" s="608"/>
      <c r="C457" s="608"/>
      <c r="D457" s="50" t="s">
        <v>1378</v>
      </c>
      <c r="E457" s="51"/>
      <c r="F457" s="192" t="s">
        <v>1452</v>
      </c>
      <c r="G457" s="488"/>
    </row>
    <row r="458" spans="1:7" ht="12.75">
      <c r="A458" s="600"/>
      <c r="B458" s="608"/>
      <c r="C458" s="608"/>
      <c r="D458" s="50" t="s">
        <v>1593</v>
      </c>
      <c r="E458" s="51"/>
      <c r="F458" s="192" t="s">
        <v>1453</v>
      </c>
      <c r="G458" s="488"/>
    </row>
    <row r="459" spans="1:7" ht="12.75">
      <c r="A459" s="600"/>
      <c r="B459" s="608"/>
      <c r="C459" s="608"/>
      <c r="D459" s="50" t="s">
        <v>1594</v>
      </c>
      <c r="E459" s="51"/>
      <c r="F459" s="192" t="s">
        <v>1454</v>
      </c>
      <c r="G459" s="488"/>
    </row>
    <row r="460" spans="1:7" ht="12.75">
      <c r="A460" s="600"/>
      <c r="B460" s="608"/>
      <c r="C460" s="608"/>
      <c r="D460" s="50" t="s">
        <v>1592</v>
      </c>
      <c r="E460" s="51"/>
      <c r="F460" s="192" t="s">
        <v>1612</v>
      </c>
      <c r="G460" s="488"/>
    </row>
    <row r="461" spans="1:7" ht="12.75">
      <c r="A461" s="600"/>
      <c r="B461" s="608"/>
      <c r="C461" s="608"/>
      <c r="D461" s="50" t="s">
        <v>997</v>
      </c>
      <c r="E461" s="65"/>
      <c r="F461" s="192" t="s">
        <v>1455</v>
      </c>
      <c r="G461" s="488"/>
    </row>
    <row r="462" spans="1:7" ht="12.75">
      <c r="A462" s="600"/>
      <c r="B462" s="608"/>
      <c r="C462" s="608"/>
      <c r="D462" s="50" t="s">
        <v>998</v>
      </c>
      <c r="E462" s="65"/>
      <c r="F462" s="192" t="s">
        <v>1456</v>
      </c>
      <c r="G462" s="488"/>
    </row>
    <row r="463" spans="1:7" ht="13.5" thickBot="1">
      <c r="A463" s="601"/>
      <c r="B463" s="609"/>
      <c r="C463" s="609"/>
      <c r="D463" s="59" t="s">
        <v>1311</v>
      </c>
      <c r="E463" s="60"/>
      <c r="F463" s="195" t="s">
        <v>1457</v>
      </c>
      <c r="G463" s="491"/>
    </row>
    <row r="464" spans="1:7" ht="12.75">
      <c r="A464" s="584" t="s">
        <v>1527</v>
      </c>
      <c r="B464" s="585"/>
      <c r="C464" s="586"/>
      <c r="D464" s="119" t="s">
        <v>371</v>
      </c>
      <c r="E464" s="113"/>
      <c r="F464" s="191" t="s">
        <v>370</v>
      </c>
      <c r="G464" s="487"/>
    </row>
    <row r="465" spans="1:7" ht="13.5" thickBot="1">
      <c r="A465" s="590"/>
      <c r="B465" s="591"/>
      <c r="C465" s="592"/>
      <c r="D465" s="123" t="s">
        <v>373</v>
      </c>
      <c r="E465" s="115"/>
      <c r="F465" s="193" t="s">
        <v>372</v>
      </c>
      <c r="G465" s="488"/>
    </row>
    <row r="466" spans="1:7" ht="13.5" thickBot="1">
      <c r="A466" s="604" t="s">
        <v>1528</v>
      </c>
      <c r="B466" s="605"/>
      <c r="C466" s="606"/>
      <c r="D466" s="118" t="s">
        <v>1482</v>
      </c>
      <c r="E466" s="117"/>
      <c r="F466" s="32" t="s">
        <v>1483</v>
      </c>
      <c r="G466" s="489"/>
    </row>
    <row r="467" spans="1:7" ht="12.75">
      <c r="A467" s="584" t="s">
        <v>3255</v>
      </c>
      <c r="B467" s="585"/>
      <c r="C467" s="586"/>
      <c r="D467" s="593" t="s">
        <v>3256</v>
      </c>
      <c r="E467" s="594"/>
      <c r="F467" s="191" t="s">
        <v>3259</v>
      </c>
      <c r="G467" s="487"/>
    </row>
    <row r="468" spans="1:7" ht="12.75">
      <c r="A468" s="587"/>
      <c r="B468" s="588"/>
      <c r="C468" s="589"/>
      <c r="D468" s="595" t="s">
        <v>3257</v>
      </c>
      <c r="E468" s="596"/>
      <c r="F468" s="192" t="s">
        <v>3260</v>
      </c>
      <c r="G468" s="488"/>
    </row>
    <row r="469" spans="1:7" ht="13.5" thickBot="1">
      <c r="A469" s="590"/>
      <c r="B469" s="591"/>
      <c r="C469" s="592"/>
      <c r="D469" s="597" t="s">
        <v>3258</v>
      </c>
      <c r="E469" s="598"/>
      <c r="F469" s="193" t="s">
        <v>3261</v>
      </c>
      <c r="G469" s="489"/>
    </row>
    <row r="470" spans="1:7" ht="12.75">
      <c r="A470" s="607" t="s">
        <v>1890</v>
      </c>
      <c r="B470" s="610" t="s">
        <v>521</v>
      </c>
      <c r="C470" s="616" t="s">
        <v>522</v>
      </c>
      <c r="D470" s="629" t="s">
        <v>956</v>
      </c>
      <c r="E470" s="121" t="s">
        <v>957</v>
      </c>
      <c r="F470" s="194" t="s">
        <v>1020</v>
      </c>
      <c r="G470" s="490"/>
    </row>
    <row r="471" spans="1:7" ht="12.75">
      <c r="A471" s="608"/>
      <c r="B471" s="611"/>
      <c r="C471" s="617"/>
      <c r="D471" s="630"/>
      <c r="E471" s="39" t="s">
        <v>294</v>
      </c>
      <c r="F471" s="192" t="s">
        <v>1021</v>
      </c>
      <c r="G471" s="488"/>
    </row>
    <row r="472" spans="1:7" ht="12.75">
      <c r="A472" s="608"/>
      <c r="B472" s="612"/>
      <c r="C472" s="617"/>
      <c r="D472" s="631"/>
      <c r="E472" s="108" t="s">
        <v>526</v>
      </c>
      <c r="F472" s="192" t="s">
        <v>525</v>
      </c>
      <c r="G472" s="488"/>
    </row>
    <row r="473" spans="1:7" ht="13.5" thickBot="1">
      <c r="A473" s="608"/>
      <c r="B473" s="612"/>
      <c r="C473" s="617"/>
      <c r="D473" s="632"/>
      <c r="E473" s="108" t="s">
        <v>24</v>
      </c>
      <c r="F473" s="195" t="s">
        <v>527</v>
      </c>
      <c r="G473" s="491"/>
    </row>
    <row r="474" spans="1:7" ht="12.75">
      <c r="A474" s="608"/>
      <c r="B474" s="612"/>
      <c r="C474" s="617"/>
      <c r="D474" s="633" t="s">
        <v>528</v>
      </c>
      <c r="E474" s="121" t="s">
        <v>957</v>
      </c>
      <c r="F474" s="191" t="s">
        <v>1022</v>
      </c>
      <c r="G474" s="487"/>
    </row>
    <row r="475" spans="1:7" ht="12.75">
      <c r="A475" s="608"/>
      <c r="B475" s="612"/>
      <c r="C475" s="617"/>
      <c r="D475" s="634"/>
      <c r="E475" s="39" t="s">
        <v>294</v>
      </c>
      <c r="F475" s="192" t="s">
        <v>1023</v>
      </c>
      <c r="G475" s="488"/>
    </row>
    <row r="476" spans="1:7" ht="12.75">
      <c r="A476" s="608"/>
      <c r="B476" s="612"/>
      <c r="C476" s="617"/>
      <c r="D476" s="634"/>
      <c r="E476" s="108" t="s">
        <v>526</v>
      </c>
      <c r="F476" s="192" t="s">
        <v>529</v>
      </c>
      <c r="G476" s="488"/>
    </row>
    <row r="477" spans="1:7" ht="13.5" thickBot="1">
      <c r="A477" s="608"/>
      <c r="B477" s="612"/>
      <c r="C477" s="617"/>
      <c r="D477" s="635"/>
      <c r="E477" s="108" t="s">
        <v>24</v>
      </c>
      <c r="F477" s="193" t="s">
        <v>530</v>
      </c>
      <c r="G477" s="489"/>
    </row>
    <row r="478" spans="1:7" ht="12.75">
      <c r="A478" s="608"/>
      <c r="B478" s="612"/>
      <c r="C478" s="617"/>
      <c r="D478" s="634" t="s">
        <v>531</v>
      </c>
      <c r="E478" s="121" t="s">
        <v>957</v>
      </c>
      <c r="F478" s="194" t="s">
        <v>1024</v>
      </c>
      <c r="G478" s="490"/>
    </row>
    <row r="479" spans="1:7" ht="12.75">
      <c r="A479" s="608"/>
      <c r="B479" s="612"/>
      <c r="C479" s="617"/>
      <c r="D479" s="634"/>
      <c r="E479" s="39" t="s">
        <v>294</v>
      </c>
      <c r="F479" s="192" t="s">
        <v>1025</v>
      </c>
      <c r="G479" s="488"/>
    </row>
    <row r="480" spans="1:7" ht="12.75">
      <c r="A480" s="608"/>
      <c r="B480" s="612"/>
      <c r="C480" s="617"/>
      <c r="D480" s="634"/>
      <c r="E480" s="108" t="s">
        <v>526</v>
      </c>
      <c r="F480" s="194" t="s">
        <v>532</v>
      </c>
      <c r="G480" s="488"/>
    </row>
    <row r="481" spans="1:7" ht="13.5" thickBot="1">
      <c r="A481" s="608"/>
      <c r="B481" s="612"/>
      <c r="C481" s="617"/>
      <c r="D481" s="634"/>
      <c r="E481" s="108" t="s">
        <v>24</v>
      </c>
      <c r="F481" s="195" t="s">
        <v>533</v>
      </c>
      <c r="G481" s="491"/>
    </row>
    <row r="482" spans="1:7" ht="12.75">
      <c r="A482" s="608"/>
      <c r="B482" s="612"/>
      <c r="C482" s="617"/>
      <c r="D482" s="647" t="s">
        <v>534</v>
      </c>
      <c r="E482" s="121" t="s">
        <v>957</v>
      </c>
      <c r="F482" s="191" t="s">
        <v>1026</v>
      </c>
      <c r="G482" s="487"/>
    </row>
    <row r="483" spans="1:7" ht="12.75">
      <c r="A483" s="608"/>
      <c r="B483" s="612"/>
      <c r="C483" s="617"/>
      <c r="D483" s="648"/>
      <c r="E483" s="39" t="s">
        <v>294</v>
      </c>
      <c r="F483" s="192" t="s">
        <v>1027</v>
      </c>
      <c r="G483" s="488"/>
    </row>
    <row r="484" spans="1:7" ht="12.75">
      <c r="A484" s="608"/>
      <c r="B484" s="612"/>
      <c r="C484" s="617"/>
      <c r="D484" s="648"/>
      <c r="E484" s="108" t="s">
        <v>526</v>
      </c>
      <c r="F484" s="194" t="s">
        <v>535</v>
      </c>
      <c r="G484" s="488"/>
    </row>
    <row r="485" spans="1:7" ht="13.5" thickBot="1">
      <c r="A485" s="608"/>
      <c r="B485" s="612"/>
      <c r="C485" s="617"/>
      <c r="D485" s="649"/>
      <c r="E485" s="125" t="s">
        <v>24</v>
      </c>
      <c r="F485" s="193" t="s">
        <v>536</v>
      </c>
      <c r="G485" s="489"/>
    </row>
    <row r="486" spans="1:7" ht="12.75">
      <c r="A486" s="608"/>
      <c r="B486" s="612"/>
      <c r="C486" s="617"/>
      <c r="D486" s="629" t="s">
        <v>537</v>
      </c>
      <c r="E486" s="128" t="s">
        <v>539</v>
      </c>
      <c r="F486" s="194" t="s">
        <v>538</v>
      </c>
      <c r="G486" s="490"/>
    </row>
    <row r="487" spans="1:7" ht="13.5" thickBot="1">
      <c r="A487" s="608"/>
      <c r="B487" s="612"/>
      <c r="C487" s="617"/>
      <c r="D487" s="632"/>
      <c r="E487" s="125" t="s">
        <v>541</v>
      </c>
      <c r="F487" s="195" t="s">
        <v>540</v>
      </c>
      <c r="G487" s="491"/>
    </row>
    <row r="488" spans="1:7" ht="23.25" thickBot="1">
      <c r="A488" s="608"/>
      <c r="B488" s="613"/>
      <c r="C488" s="618"/>
      <c r="D488" s="141" t="s">
        <v>1814</v>
      </c>
      <c r="E488" s="238" t="s">
        <v>1815</v>
      </c>
      <c r="F488" s="32" t="s">
        <v>1028</v>
      </c>
      <c r="G488" s="493"/>
    </row>
    <row r="489" spans="1:7" ht="22.5">
      <c r="A489" s="608"/>
      <c r="B489" s="613"/>
      <c r="C489" s="670" t="s">
        <v>542</v>
      </c>
      <c r="D489" s="671"/>
      <c r="E489" s="114" t="s">
        <v>544</v>
      </c>
      <c r="F489" s="194" t="s">
        <v>543</v>
      </c>
      <c r="G489" s="490"/>
    </row>
    <row r="490" spans="1:7" ht="12.75">
      <c r="A490" s="608"/>
      <c r="B490" s="613"/>
      <c r="C490" s="672" t="s">
        <v>545</v>
      </c>
      <c r="D490" s="673"/>
      <c r="E490" s="129" t="s">
        <v>547</v>
      </c>
      <c r="F490" s="192" t="s">
        <v>546</v>
      </c>
      <c r="G490" s="488"/>
    </row>
    <row r="491" spans="1:7" ht="12.75">
      <c r="A491" s="608"/>
      <c r="B491" s="613"/>
      <c r="C491" s="672" t="s">
        <v>548</v>
      </c>
      <c r="D491" s="673"/>
      <c r="E491" s="129" t="s">
        <v>548</v>
      </c>
      <c r="F491" s="192" t="s">
        <v>549</v>
      </c>
      <c r="G491" s="488"/>
    </row>
    <row r="492" spans="1:7" ht="12.75" customHeight="1">
      <c r="A492" s="608"/>
      <c r="B492" s="614"/>
      <c r="C492" s="623" t="s">
        <v>1280</v>
      </c>
      <c r="D492" s="624"/>
      <c r="E492" s="129" t="s">
        <v>1811</v>
      </c>
      <c r="F492" s="192" t="s">
        <v>1891</v>
      </c>
      <c r="G492" s="488"/>
    </row>
    <row r="493" spans="1:7" ht="12.75">
      <c r="A493" s="608"/>
      <c r="B493" s="614"/>
      <c r="C493" s="625"/>
      <c r="D493" s="626"/>
      <c r="E493" s="13" t="s">
        <v>1812</v>
      </c>
      <c r="F493" s="195" t="s">
        <v>1892</v>
      </c>
      <c r="G493" s="488"/>
    </row>
    <row r="494" spans="1:7" ht="12.75">
      <c r="A494" s="608"/>
      <c r="B494" s="614"/>
      <c r="C494" s="627"/>
      <c r="D494" s="628"/>
      <c r="E494" s="13" t="s">
        <v>1813</v>
      </c>
      <c r="F494" s="195" t="s">
        <v>1893</v>
      </c>
      <c r="G494" s="488"/>
    </row>
    <row r="495" spans="1:7" ht="13.5" thickBot="1">
      <c r="A495" s="608"/>
      <c r="B495" s="615"/>
      <c r="C495" s="677" t="s">
        <v>550</v>
      </c>
      <c r="D495" s="678"/>
      <c r="E495" s="116" t="s">
        <v>552</v>
      </c>
      <c r="F495" s="195" t="s">
        <v>551</v>
      </c>
      <c r="G495" s="491"/>
    </row>
    <row r="496" spans="1:7" ht="12.75">
      <c r="A496" s="608"/>
      <c r="B496" s="610" t="s">
        <v>553</v>
      </c>
      <c r="C496" s="627" t="s">
        <v>554</v>
      </c>
      <c r="D496" s="628"/>
      <c r="E496" s="121" t="s">
        <v>556</v>
      </c>
      <c r="F496" s="191" t="s">
        <v>555</v>
      </c>
      <c r="G496" s="487"/>
    </row>
    <row r="497" spans="1:7" ht="12.75">
      <c r="A497" s="608"/>
      <c r="B497" s="612"/>
      <c r="C497" s="639"/>
      <c r="D497" s="640"/>
      <c r="E497" s="129" t="s">
        <v>558</v>
      </c>
      <c r="F497" s="192" t="s">
        <v>557</v>
      </c>
      <c r="G497" s="488"/>
    </row>
    <row r="498" spans="1:7" ht="12.75">
      <c r="A498" s="608"/>
      <c r="B498" s="612"/>
      <c r="C498" s="639"/>
      <c r="D498" s="640"/>
      <c r="E498" s="129" t="s">
        <v>560</v>
      </c>
      <c r="F498" s="192" t="s">
        <v>559</v>
      </c>
      <c r="G498" s="488"/>
    </row>
    <row r="499" spans="1:7" ht="12.75">
      <c r="A499" s="608"/>
      <c r="B499" s="612"/>
      <c r="C499" s="639" t="s">
        <v>561</v>
      </c>
      <c r="D499" s="640"/>
      <c r="E499" s="129" t="s">
        <v>563</v>
      </c>
      <c r="F499" s="192" t="s">
        <v>562</v>
      </c>
      <c r="G499" s="488"/>
    </row>
    <row r="500" spans="1:7" ht="12.75">
      <c r="A500" s="608"/>
      <c r="B500" s="612"/>
      <c r="C500" s="639" t="s">
        <v>564</v>
      </c>
      <c r="D500" s="640"/>
      <c r="E500" s="129" t="s">
        <v>566</v>
      </c>
      <c r="F500" s="192" t="s">
        <v>565</v>
      </c>
      <c r="G500" s="488"/>
    </row>
    <row r="501" spans="1:7" ht="12.75">
      <c r="A501" s="608"/>
      <c r="B501" s="612"/>
      <c r="C501" s="639"/>
      <c r="D501" s="640"/>
      <c r="E501" s="129" t="s">
        <v>568</v>
      </c>
      <c r="F501" s="192" t="s">
        <v>567</v>
      </c>
      <c r="G501" s="488"/>
    </row>
    <row r="502" spans="1:7" ht="12.75">
      <c r="A502" s="608"/>
      <c r="B502" s="612"/>
      <c r="C502" s="639" t="s">
        <v>569</v>
      </c>
      <c r="D502" s="640"/>
      <c r="E502" s="129" t="s">
        <v>571</v>
      </c>
      <c r="F502" s="192" t="s">
        <v>570</v>
      </c>
      <c r="G502" s="488"/>
    </row>
    <row r="503" spans="1:7" ht="12.75">
      <c r="A503" s="608"/>
      <c r="B503" s="612"/>
      <c r="C503" s="639" t="s">
        <v>65</v>
      </c>
      <c r="D503" s="640"/>
      <c r="E503" s="129" t="s">
        <v>573</v>
      </c>
      <c r="F503" s="192" t="s">
        <v>572</v>
      </c>
      <c r="G503" s="488"/>
    </row>
    <row r="504" spans="1:7" ht="12.75">
      <c r="A504" s="608"/>
      <c r="B504" s="612"/>
      <c r="C504" s="639" t="s">
        <v>574</v>
      </c>
      <c r="D504" s="640"/>
      <c r="E504" s="129" t="s">
        <v>574</v>
      </c>
      <c r="F504" s="192" t="s">
        <v>575</v>
      </c>
      <c r="G504" s="488"/>
    </row>
    <row r="505" spans="1:7" ht="13.5" thickBot="1">
      <c r="A505" s="608"/>
      <c r="B505" s="638"/>
      <c r="C505" s="636" t="s">
        <v>63</v>
      </c>
      <c r="D505" s="637"/>
      <c r="E505" s="116" t="s">
        <v>577</v>
      </c>
      <c r="F505" s="193" t="s">
        <v>576</v>
      </c>
      <c r="G505" s="489"/>
    </row>
    <row r="506" spans="1:7" ht="13.5" thickBot="1">
      <c r="A506" s="608"/>
      <c r="B506" s="621" t="s">
        <v>578</v>
      </c>
      <c r="C506" s="622"/>
      <c r="D506" s="622"/>
      <c r="E506" s="16" t="s">
        <v>578</v>
      </c>
      <c r="F506" s="397" t="s">
        <v>579</v>
      </c>
      <c r="G506" s="492"/>
    </row>
    <row r="507" spans="1:7" ht="13.5" thickBot="1">
      <c r="A507" s="609"/>
      <c r="B507" s="621" t="s">
        <v>580</v>
      </c>
      <c r="C507" s="622"/>
      <c r="D507" s="622"/>
      <c r="E507" s="40" t="s">
        <v>582</v>
      </c>
      <c r="F507" s="32" t="s">
        <v>581</v>
      </c>
      <c r="G507" s="493"/>
    </row>
    <row r="508" spans="1:7" ht="12.75" customHeight="1">
      <c r="A508" s="602" t="s">
        <v>1546</v>
      </c>
      <c r="B508" s="607" t="s">
        <v>3</v>
      </c>
      <c r="C508" s="66" t="s">
        <v>1878</v>
      </c>
      <c r="D508" s="87"/>
      <c r="E508" s="87"/>
      <c r="F508" s="194" t="s">
        <v>720</v>
      </c>
      <c r="G508" s="490"/>
    </row>
    <row r="509" spans="1:7" ht="12.75">
      <c r="A509" s="603"/>
      <c r="B509" s="608"/>
      <c r="C509" s="80" t="s">
        <v>1879</v>
      </c>
      <c r="D509" s="88"/>
      <c r="E509" s="88"/>
      <c r="F509" s="192" t="s">
        <v>722</v>
      </c>
      <c r="G509" s="488"/>
    </row>
    <row r="510" spans="1:7" ht="12.75">
      <c r="A510" s="603"/>
      <c r="B510" s="608"/>
      <c r="C510" s="161" t="s">
        <v>1723</v>
      </c>
      <c r="D510" s="86"/>
      <c r="E510" s="86"/>
      <c r="F510" s="192" t="s">
        <v>1725</v>
      </c>
      <c r="G510" s="488"/>
    </row>
    <row r="511" spans="1:7" ht="12.75">
      <c r="A511" s="603"/>
      <c r="B511" s="608"/>
      <c r="C511" s="161" t="s">
        <v>1724</v>
      </c>
      <c r="D511" s="86"/>
      <c r="E511" s="86"/>
      <c r="F511" s="195" t="s">
        <v>1726</v>
      </c>
      <c r="G511" s="488"/>
    </row>
    <row r="512" spans="1:7" ht="13.5" thickBot="1">
      <c r="A512" s="603"/>
      <c r="B512" s="609"/>
      <c r="C512" s="133" t="s">
        <v>717</v>
      </c>
      <c r="D512" s="137"/>
      <c r="E512" s="137"/>
      <c r="F512" s="195" t="s">
        <v>725</v>
      </c>
      <c r="G512" s="491"/>
    </row>
    <row r="513" spans="1:7" ht="12.75" customHeight="1">
      <c r="A513" s="603"/>
      <c r="B513" s="607" t="s">
        <v>36</v>
      </c>
      <c r="C513" s="66" t="s">
        <v>1878</v>
      </c>
      <c r="D513" s="87"/>
      <c r="E513" s="87"/>
      <c r="F513" s="191" t="s">
        <v>728</v>
      </c>
      <c r="G513" s="487"/>
    </row>
    <row r="514" spans="1:7" ht="12.75">
      <c r="A514" s="603"/>
      <c r="B514" s="608"/>
      <c r="C514" s="80" t="s">
        <v>1879</v>
      </c>
      <c r="D514" s="88"/>
      <c r="E514" s="88"/>
      <c r="F514" s="192" t="s">
        <v>729</v>
      </c>
      <c r="G514" s="488"/>
    </row>
    <row r="515" spans="1:7" ht="12.75">
      <c r="A515" s="603"/>
      <c r="B515" s="608"/>
      <c r="C515" s="161" t="s">
        <v>1723</v>
      </c>
      <c r="D515" s="86"/>
      <c r="E515" s="86"/>
      <c r="F515" s="192" t="s">
        <v>1727</v>
      </c>
      <c r="G515" s="488"/>
    </row>
    <row r="516" spans="1:7" ht="12.75">
      <c r="A516" s="603"/>
      <c r="B516" s="608"/>
      <c r="C516" s="161" t="s">
        <v>1724</v>
      </c>
      <c r="D516" s="86"/>
      <c r="E516" s="86"/>
      <c r="F516" s="195" t="s">
        <v>1728</v>
      </c>
      <c r="G516" s="488"/>
    </row>
    <row r="517" spans="1:7" ht="13.5" thickBot="1">
      <c r="A517" s="112"/>
      <c r="B517" s="609"/>
      <c r="C517" s="133" t="s">
        <v>717</v>
      </c>
      <c r="D517" s="137"/>
      <c r="E517" s="137"/>
      <c r="F517" s="193" t="s">
        <v>730</v>
      </c>
      <c r="G517" s="489"/>
    </row>
    <row r="518" spans="1:7" ht="12.75" customHeight="1">
      <c r="A518" s="602" t="s">
        <v>1889</v>
      </c>
      <c r="B518" s="688"/>
      <c r="C518" s="724" t="s">
        <v>1411</v>
      </c>
      <c r="D518" s="725"/>
      <c r="E518" s="53" t="s">
        <v>3</v>
      </c>
      <c r="F518" s="263" t="s">
        <v>1397</v>
      </c>
      <c r="G518" s="490"/>
    </row>
    <row r="519" spans="1:7" ht="12.75">
      <c r="A519" s="603"/>
      <c r="B519" s="688"/>
      <c r="C519" s="726"/>
      <c r="D519" s="727"/>
      <c r="E519" s="50" t="s">
        <v>36</v>
      </c>
      <c r="F519" s="196" t="s">
        <v>1398</v>
      </c>
      <c r="G519" s="488"/>
    </row>
    <row r="520" spans="1:7" ht="12.75">
      <c r="A520" s="603"/>
      <c r="B520" s="688"/>
      <c r="C520" s="726"/>
      <c r="D520" s="727"/>
      <c r="E520" s="50" t="s">
        <v>1395</v>
      </c>
      <c r="F520" s="196" t="s">
        <v>1399</v>
      </c>
      <c r="G520" s="488"/>
    </row>
    <row r="521" spans="1:7" ht="13.5" thickBot="1">
      <c r="A521" s="603"/>
      <c r="B521" s="688"/>
      <c r="C521" s="728"/>
      <c r="D521" s="729"/>
      <c r="E521" s="59" t="s">
        <v>1412</v>
      </c>
      <c r="F521" s="197" t="s">
        <v>1400</v>
      </c>
      <c r="G521" s="491"/>
    </row>
    <row r="522" spans="1:7" ht="12.75" customHeight="1">
      <c r="A522" s="603"/>
      <c r="B522" s="688"/>
      <c r="C522" s="724" t="s">
        <v>1477</v>
      </c>
      <c r="D522" s="725"/>
      <c r="E522" s="102" t="s">
        <v>1396</v>
      </c>
      <c r="F522" s="178" t="s">
        <v>1401</v>
      </c>
      <c r="G522" s="487"/>
    </row>
    <row r="523" spans="1:7" ht="22.5">
      <c r="A523" s="603"/>
      <c r="B523" s="688"/>
      <c r="C523" s="726"/>
      <c r="D523" s="727"/>
      <c r="E523" s="101" t="s">
        <v>1478</v>
      </c>
      <c r="F523" s="196" t="s">
        <v>1402</v>
      </c>
      <c r="G523" s="488"/>
    </row>
    <row r="524" spans="1:7" ht="12.75">
      <c r="A524" s="603"/>
      <c r="B524" s="688"/>
      <c r="C524" s="726"/>
      <c r="D524" s="727"/>
      <c r="E524" s="104" t="s">
        <v>223</v>
      </c>
      <c r="F524" s="196" t="s">
        <v>1403</v>
      </c>
      <c r="G524" s="488"/>
    </row>
    <row r="525" spans="1:7" ht="13.5" thickBot="1">
      <c r="A525" s="665"/>
      <c r="B525" s="689"/>
      <c r="C525" s="728"/>
      <c r="D525" s="729"/>
      <c r="E525" s="103" t="s">
        <v>1413</v>
      </c>
      <c r="F525" s="255" t="s">
        <v>1405</v>
      </c>
      <c r="G525" s="489"/>
    </row>
  </sheetData>
  <sheetProtection password="D63C" sheet="1"/>
  <mergeCells count="187">
    <mergeCell ref="D328:E328"/>
    <mergeCell ref="D329:E329"/>
    <mergeCell ref="D330:E330"/>
    <mergeCell ref="A331:A360"/>
    <mergeCell ref="A363:A378"/>
    <mergeCell ref="B363:C373"/>
    <mergeCell ref="B374:C378"/>
    <mergeCell ref="C347:D348"/>
    <mergeCell ref="D353:D354"/>
    <mergeCell ref="B331:B348"/>
    <mergeCell ref="A518:B525"/>
    <mergeCell ref="C518:D521"/>
    <mergeCell ref="C522:D525"/>
    <mergeCell ref="B423:B463"/>
    <mergeCell ref="C423:C443"/>
    <mergeCell ref="B506:D506"/>
    <mergeCell ref="C500:D501"/>
    <mergeCell ref="C502:D502"/>
    <mergeCell ref="B508:B512"/>
    <mergeCell ref="B513:B517"/>
    <mergeCell ref="B379:B422"/>
    <mergeCell ref="C379:C401"/>
    <mergeCell ref="C402:C422"/>
    <mergeCell ref="A379:A463"/>
    <mergeCell ref="D351:D352"/>
    <mergeCell ref="C353:C356"/>
    <mergeCell ref="C444:C463"/>
    <mergeCell ref="A154:A192"/>
    <mergeCell ref="A361:B362"/>
    <mergeCell ref="C361:D361"/>
    <mergeCell ref="C362:D362"/>
    <mergeCell ref="D355:D356"/>
    <mergeCell ref="C357:D358"/>
    <mergeCell ref="C359:D360"/>
    <mergeCell ref="D326:E326"/>
    <mergeCell ref="D327:E327"/>
    <mergeCell ref="A328:C330"/>
    <mergeCell ref="C331:C339"/>
    <mergeCell ref="C340:C345"/>
    <mergeCell ref="C346:E346"/>
    <mergeCell ref="B349:B360"/>
    <mergeCell ref="C349:C352"/>
    <mergeCell ref="D349:D350"/>
    <mergeCell ref="B322:B327"/>
    <mergeCell ref="C322:C324"/>
    <mergeCell ref="D322:E322"/>
    <mergeCell ref="D323:E323"/>
    <mergeCell ref="D324:E324"/>
    <mergeCell ref="C325:C327"/>
    <mergeCell ref="D325:E325"/>
    <mergeCell ref="A316:A327"/>
    <mergeCell ref="B316:B321"/>
    <mergeCell ref="C316:C318"/>
    <mergeCell ref="D316:E316"/>
    <mergeCell ref="D317:E317"/>
    <mergeCell ref="D318:E318"/>
    <mergeCell ref="C319:C321"/>
    <mergeCell ref="D319:E319"/>
    <mergeCell ref="D320:E320"/>
    <mergeCell ref="D321:E321"/>
    <mergeCell ref="D296:D299"/>
    <mergeCell ref="D300:D303"/>
    <mergeCell ref="D304:D307"/>
    <mergeCell ref="C308:C315"/>
    <mergeCell ref="D308:D311"/>
    <mergeCell ref="D312:D315"/>
    <mergeCell ref="A274:A315"/>
    <mergeCell ref="B274:B282"/>
    <mergeCell ref="C274:D278"/>
    <mergeCell ref="C279:D282"/>
    <mergeCell ref="B283:E283"/>
    <mergeCell ref="B284:B315"/>
    <mergeCell ref="C284:C307"/>
    <mergeCell ref="D284:D287"/>
    <mergeCell ref="D288:D291"/>
    <mergeCell ref="D292:D295"/>
    <mergeCell ref="A225:A273"/>
    <mergeCell ref="B225:B250"/>
    <mergeCell ref="B251:B260"/>
    <mergeCell ref="C249:D250"/>
    <mergeCell ref="C225:D248"/>
    <mergeCell ref="C251:D259"/>
    <mergeCell ref="C260:E260"/>
    <mergeCell ref="B261:D270"/>
    <mergeCell ref="B271:D273"/>
    <mergeCell ref="C8:C17"/>
    <mergeCell ref="C28:C37"/>
    <mergeCell ref="A203:B210"/>
    <mergeCell ref="B172:C180"/>
    <mergeCell ref="D175:D176"/>
    <mergeCell ref="A193:B200"/>
    <mergeCell ref="C193:C196"/>
    <mergeCell ref="D193:D194"/>
    <mergeCell ref="D195:D196"/>
    <mergeCell ref="C197:C200"/>
    <mergeCell ref="B98:D99"/>
    <mergeCell ref="C38:C47"/>
    <mergeCell ref="B28:B47"/>
    <mergeCell ref="D197:D198"/>
    <mergeCell ref="D199:D200"/>
    <mergeCell ref="B95:D95"/>
    <mergeCell ref="D177:D178"/>
    <mergeCell ref="B154:C160"/>
    <mergeCell ref="B66:B94"/>
    <mergeCell ref="C66:C85"/>
    <mergeCell ref="D66:D75"/>
    <mergeCell ref="D76:D85"/>
    <mergeCell ref="C86:C87"/>
    <mergeCell ref="D86:D87"/>
    <mergeCell ref="D88:D94"/>
    <mergeCell ref="C88:C94"/>
    <mergeCell ref="A7:E7"/>
    <mergeCell ref="A1:E2"/>
    <mergeCell ref="B48:C61"/>
    <mergeCell ref="D48:D54"/>
    <mergeCell ref="D55:D61"/>
    <mergeCell ref="B62:D63"/>
    <mergeCell ref="A48:A99"/>
    <mergeCell ref="A8:A47"/>
    <mergeCell ref="B3:E3"/>
    <mergeCell ref="D4:E4"/>
    <mergeCell ref="A100:A126"/>
    <mergeCell ref="B100:D104"/>
    <mergeCell ref="B105:D107"/>
    <mergeCell ref="B108:E108"/>
    <mergeCell ref="B109:B126"/>
    <mergeCell ref="C109:D117"/>
    <mergeCell ref="C118:D126"/>
    <mergeCell ref="B8:B27"/>
    <mergeCell ref="C18:C27"/>
    <mergeCell ref="C504:D504"/>
    <mergeCell ref="C495:D495"/>
    <mergeCell ref="C503:D503"/>
    <mergeCell ref="C153:E153"/>
    <mergeCell ref="B96:D97"/>
    <mergeCell ref="D127:D136"/>
    <mergeCell ref="D179:D180"/>
    <mergeCell ref="B64:D65"/>
    <mergeCell ref="C489:D489"/>
    <mergeCell ref="C490:D490"/>
    <mergeCell ref="C491:D491"/>
    <mergeCell ref="B161:B171"/>
    <mergeCell ref="B215:C218"/>
    <mergeCell ref="A219:C224"/>
    <mergeCell ref="D217:D218"/>
    <mergeCell ref="A211:A218"/>
    <mergeCell ref="A201:C202"/>
    <mergeCell ref="C207:C210"/>
    <mergeCell ref="D219:D221"/>
    <mergeCell ref="D222:D224"/>
    <mergeCell ref="B211:C214"/>
    <mergeCell ref="C203:C206"/>
    <mergeCell ref="D137:D146"/>
    <mergeCell ref="C147:D148"/>
    <mergeCell ref="B127:B153"/>
    <mergeCell ref="C127:C146"/>
    <mergeCell ref="C149:D152"/>
    <mergeCell ref="B496:B505"/>
    <mergeCell ref="C496:D498"/>
    <mergeCell ref="C499:D499"/>
    <mergeCell ref="B181:C189"/>
    <mergeCell ref="B190:C192"/>
    <mergeCell ref="D482:D485"/>
    <mergeCell ref="D486:D487"/>
    <mergeCell ref="D211:D212"/>
    <mergeCell ref="D213:D214"/>
    <mergeCell ref="D215:D216"/>
    <mergeCell ref="B5:D5"/>
    <mergeCell ref="A127:A153"/>
    <mergeCell ref="B507:D507"/>
    <mergeCell ref="C492:D494"/>
    <mergeCell ref="D470:D473"/>
    <mergeCell ref="D474:D477"/>
    <mergeCell ref="D478:D481"/>
    <mergeCell ref="C505:D505"/>
    <mergeCell ref="C161:C166"/>
    <mergeCell ref="A464:C465"/>
    <mergeCell ref="A467:C469"/>
    <mergeCell ref="D467:E467"/>
    <mergeCell ref="D468:E468"/>
    <mergeCell ref="D469:E469"/>
    <mergeCell ref="C167:C170"/>
    <mergeCell ref="A508:A516"/>
    <mergeCell ref="A466:C466"/>
    <mergeCell ref="A470:A507"/>
    <mergeCell ref="B470:B495"/>
    <mergeCell ref="C470:C488"/>
  </mergeCells>
  <printOptions/>
  <pageMargins left="0.5905511811023623" right="0.1968503937007874" top="0.3937007874015748" bottom="0.1968503937007874" header="0" footer="0"/>
  <pageSetup fitToHeight="1" fitToWidth="1"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I133"/>
  <sheetViews>
    <sheetView showGridLines="0" zoomScalePageLayoutView="0" workbookViewId="0" topLeftCell="A1">
      <selection activeCell="A1" sqref="A1:G2"/>
    </sheetView>
  </sheetViews>
  <sheetFormatPr defaultColWidth="11.421875" defaultRowHeight="12.75"/>
  <cols>
    <col min="1" max="1" width="8.140625" style="1" customWidth="1"/>
    <col min="2" max="2" width="5.7109375" style="1" customWidth="1"/>
    <col min="3" max="3" width="8.140625" style="1" customWidth="1"/>
    <col min="4" max="4" width="17.7109375" style="1" customWidth="1"/>
    <col min="5" max="7" width="14.7109375" style="1" customWidth="1"/>
    <col min="8" max="8" width="6.7109375" style="1" customWidth="1"/>
    <col min="9" max="9" width="12.8515625" style="1" customWidth="1"/>
    <col min="10" max="16384" width="11.421875" style="1" customWidth="1"/>
  </cols>
  <sheetData>
    <row r="1" spans="1:9" ht="12.75" customHeight="1">
      <c r="A1" s="675" t="s">
        <v>1940</v>
      </c>
      <c r="B1" s="675"/>
      <c r="C1" s="675"/>
      <c r="D1" s="675"/>
      <c r="E1" s="675"/>
      <c r="F1" s="675"/>
      <c r="G1" s="675"/>
      <c r="H1" s="11"/>
      <c r="I1" s="11"/>
    </row>
    <row r="2" spans="1:9" ht="12.75">
      <c r="A2" s="675"/>
      <c r="B2" s="675"/>
      <c r="C2" s="675"/>
      <c r="D2" s="675"/>
      <c r="E2" s="675"/>
      <c r="F2" s="675"/>
      <c r="G2" s="675"/>
      <c r="H2" s="11"/>
      <c r="I2" s="11"/>
    </row>
    <row r="3" spans="1:9" ht="12.75">
      <c r="A3" s="3" t="s">
        <v>817</v>
      </c>
      <c r="B3" s="4">
        <f>clues</f>
        <v>0</v>
      </c>
      <c r="C3" s="4"/>
      <c r="D3" s="4"/>
      <c r="E3" s="4"/>
      <c r="F3" s="4"/>
      <c r="G3" s="4"/>
      <c r="H3" s="4"/>
      <c r="I3" s="5"/>
    </row>
    <row r="4" spans="1:9" ht="12.75">
      <c r="A4" s="3" t="s">
        <v>1866</v>
      </c>
      <c r="B4" s="3"/>
      <c r="C4" s="3"/>
      <c r="D4" s="4">
        <f>unidad</f>
        <v>0</v>
      </c>
      <c r="E4" s="4"/>
      <c r="F4" s="4"/>
      <c r="G4" s="4"/>
      <c r="H4" s="4"/>
      <c r="I4" s="4"/>
    </row>
    <row r="5" spans="1:7" ht="12.75">
      <c r="A5" s="7" t="s">
        <v>1865</v>
      </c>
      <c r="B5" s="4">
        <f>mes</f>
        <v>0</v>
      </c>
      <c r="C5" s="4"/>
      <c r="D5" s="4"/>
      <c r="E5" s="7" t="s">
        <v>0</v>
      </c>
      <c r="F5" s="463">
        <f>anno</f>
        <v>2020</v>
      </c>
      <c r="G5" s="3"/>
    </row>
    <row r="6" ht="13.5" thickBot="1"/>
    <row r="7" spans="1:9" ht="13.5" thickBot="1">
      <c r="A7" s="691" t="s">
        <v>57</v>
      </c>
      <c r="B7" s="692"/>
      <c r="C7" s="692"/>
      <c r="D7" s="692"/>
      <c r="E7" s="692"/>
      <c r="F7" s="692"/>
      <c r="G7" s="693"/>
      <c r="H7" s="110" t="s">
        <v>1421</v>
      </c>
      <c r="I7" s="41" t="s">
        <v>1</v>
      </c>
    </row>
    <row r="8" spans="1:9" ht="12.75">
      <c r="A8" s="620" t="s">
        <v>1894</v>
      </c>
      <c r="B8" s="656" t="s">
        <v>1863</v>
      </c>
      <c r="C8" s="657"/>
      <c r="D8" s="778" t="s">
        <v>1895</v>
      </c>
      <c r="E8" s="153" t="s">
        <v>1896</v>
      </c>
      <c r="F8" s="148" t="s">
        <v>1739</v>
      </c>
      <c r="G8" s="149"/>
      <c r="H8" s="142" t="s">
        <v>1741</v>
      </c>
      <c r="I8" s="487"/>
    </row>
    <row r="9" spans="1:9" ht="12.75">
      <c r="A9" s="600"/>
      <c r="B9" s="625"/>
      <c r="C9" s="626"/>
      <c r="D9" s="779"/>
      <c r="E9" s="152"/>
      <c r="F9" s="145" t="s">
        <v>1740</v>
      </c>
      <c r="G9" s="146"/>
      <c r="H9" s="92" t="s">
        <v>1742</v>
      </c>
      <c r="I9" s="488"/>
    </row>
    <row r="10" spans="1:9" ht="12.75">
      <c r="A10" s="600"/>
      <c r="B10" s="625"/>
      <c r="C10" s="626"/>
      <c r="D10" s="779"/>
      <c r="E10" s="10" t="s">
        <v>1897</v>
      </c>
      <c r="F10" s="10"/>
      <c r="G10" s="240"/>
      <c r="H10" s="92" t="s">
        <v>1743</v>
      </c>
      <c r="I10" s="492"/>
    </row>
    <row r="11" spans="1:9" ht="12.75">
      <c r="A11" s="600"/>
      <c r="B11" s="625"/>
      <c r="C11" s="626"/>
      <c r="D11" s="779"/>
      <c r="E11" s="145" t="s">
        <v>1845</v>
      </c>
      <c r="F11" s="145"/>
      <c r="G11" s="146"/>
      <c r="H11" s="92" t="s">
        <v>1744</v>
      </c>
      <c r="I11" s="488"/>
    </row>
    <row r="12" spans="1:9" ht="12.75">
      <c r="A12" s="600"/>
      <c r="B12" s="625"/>
      <c r="C12" s="626"/>
      <c r="D12" s="779"/>
      <c r="E12" s="145" t="s">
        <v>1731</v>
      </c>
      <c r="F12" s="145"/>
      <c r="G12" s="146"/>
      <c r="H12" s="92" t="s">
        <v>1745</v>
      </c>
      <c r="I12" s="491"/>
    </row>
    <row r="13" spans="1:9" ht="13.5" thickBot="1">
      <c r="A13" s="600"/>
      <c r="B13" s="625"/>
      <c r="C13" s="626"/>
      <c r="D13" s="780"/>
      <c r="E13" s="151" t="s">
        <v>1860</v>
      </c>
      <c r="F13" s="151"/>
      <c r="G13" s="17"/>
      <c r="H13" s="143" t="s">
        <v>1844</v>
      </c>
      <c r="I13" s="489"/>
    </row>
    <row r="14" spans="1:9" ht="12.75">
      <c r="A14" s="600"/>
      <c r="B14" s="625"/>
      <c r="C14" s="626"/>
      <c r="D14" s="778" t="s">
        <v>1898</v>
      </c>
      <c r="E14" s="781" t="s">
        <v>1</v>
      </c>
      <c r="F14" s="254" t="s">
        <v>1395</v>
      </c>
      <c r="G14" s="241"/>
      <c r="H14" s="142" t="s">
        <v>1899</v>
      </c>
      <c r="I14" s="487"/>
    </row>
    <row r="15" spans="1:9" ht="12.75">
      <c r="A15" s="600"/>
      <c r="B15" s="625"/>
      <c r="C15" s="626"/>
      <c r="D15" s="779"/>
      <c r="E15" s="782"/>
      <c r="F15" s="254" t="s">
        <v>1900</v>
      </c>
      <c r="G15" s="241"/>
      <c r="H15" s="92" t="s">
        <v>1901</v>
      </c>
      <c r="I15" s="488"/>
    </row>
    <row r="16" spans="1:9" ht="12.75">
      <c r="A16" s="600"/>
      <c r="B16" s="625"/>
      <c r="C16" s="626"/>
      <c r="D16" s="779"/>
      <c r="E16" s="783"/>
      <c r="F16" s="107" t="s">
        <v>803</v>
      </c>
      <c r="G16" s="108"/>
      <c r="H16" s="43" t="s">
        <v>1902</v>
      </c>
      <c r="I16" s="490"/>
    </row>
    <row r="17" spans="1:9" ht="13.5" thickBot="1">
      <c r="A17" s="600"/>
      <c r="B17" s="658"/>
      <c r="C17" s="659"/>
      <c r="D17" s="780"/>
      <c r="E17" s="89" t="s">
        <v>1861</v>
      </c>
      <c r="F17" s="89"/>
      <c r="G17" s="242"/>
      <c r="H17" s="193" t="s">
        <v>1903</v>
      </c>
      <c r="I17" s="489"/>
    </row>
    <row r="18" spans="1:9" ht="12.75">
      <c r="A18" s="600"/>
      <c r="B18" s="656" t="s">
        <v>1904</v>
      </c>
      <c r="C18" s="773"/>
      <c r="D18" s="781" t="s">
        <v>1846</v>
      </c>
      <c r="E18" s="243" t="s">
        <v>1847</v>
      </c>
      <c r="F18" s="148"/>
      <c r="G18" s="148"/>
      <c r="H18" s="43" t="s">
        <v>1905</v>
      </c>
      <c r="I18" s="490"/>
    </row>
    <row r="19" spans="1:9" ht="12.75">
      <c r="A19" s="600"/>
      <c r="B19" s="774"/>
      <c r="C19" s="775"/>
      <c r="D19" s="783"/>
      <c r="E19" s="244" t="s">
        <v>1848</v>
      </c>
      <c r="F19" s="145"/>
      <c r="G19" s="145"/>
      <c r="H19" s="92" t="s">
        <v>1906</v>
      </c>
      <c r="I19" s="488"/>
    </row>
    <row r="20" spans="1:9" ht="12.75">
      <c r="A20" s="600"/>
      <c r="B20" s="774"/>
      <c r="C20" s="775"/>
      <c r="D20" s="106" t="s">
        <v>1849</v>
      </c>
      <c r="E20" s="107"/>
      <c r="F20" s="107"/>
      <c r="G20" s="107"/>
      <c r="H20" s="92" t="s">
        <v>1907</v>
      </c>
      <c r="I20" s="488"/>
    </row>
    <row r="21" spans="1:9" ht="12.75">
      <c r="A21" s="600"/>
      <c r="B21" s="774"/>
      <c r="C21" s="775"/>
      <c r="D21" s="106" t="s">
        <v>1850</v>
      </c>
      <c r="E21" s="107"/>
      <c r="F21" s="107"/>
      <c r="G21" s="107"/>
      <c r="H21" s="92" t="s">
        <v>1908</v>
      </c>
      <c r="I21" s="488"/>
    </row>
    <row r="22" spans="1:9" ht="12.75">
      <c r="A22" s="600"/>
      <c r="B22" s="774"/>
      <c r="C22" s="775"/>
      <c r="D22" s="106" t="s">
        <v>1864</v>
      </c>
      <c r="E22" s="107"/>
      <c r="F22" s="107"/>
      <c r="G22" s="107"/>
      <c r="H22" s="92" t="s">
        <v>1909</v>
      </c>
      <c r="I22" s="488"/>
    </row>
    <row r="23" spans="1:9" ht="13.5" thickBot="1">
      <c r="A23" s="600"/>
      <c r="B23" s="776"/>
      <c r="C23" s="777"/>
      <c r="D23" s="123" t="s">
        <v>1732</v>
      </c>
      <c r="E23" s="124"/>
      <c r="F23" s="124"/>
      <c r="G23" s="124"/>
      <c r="H23" s="143" t="s">
        <v>1910</v>
      </c>
      <c r="I23" s="489"/>
    </row>
    <row r="24" spans="1:9" ht="13.5" customHeight="1" thickBot="1">
      <c r="A24" s="600"/>
      <c r="B24" s="616" t="s">
        <v>1911</v>
      </c>
      <c r="C24" s="633" t="s">
        <v>1938</v>
      </c>
      <c r="D24" s="772" t="s">
        <v>1816</v>
      </c>
      <c r="E24" s="754" t="s">
        <v>1817</v>
      </c>
      <c r="F24" s="755"/>
      <c r="G24" s="109" t="s">
        <v>1818</v>
      </c>
      <c r="H24" s="142" t="s">
        <v>1828</v>
      </c>
      <c r="I24" s="487"/>
    </row>
    <row r="25" spans="1:9" ht="13.5" thickBot="1">
      <c r="A25" s="600"/>
      <c r="B25" s="617"/>
      <c r="C25" s="634"/>
      <c r="D25" s="772"/>
      <c r="E25" s="756"/>
      <c r="F25" s="757"/>
      <c r="G25" s="105" t="s">
        <v>1819</v>
      </c>
      <c r="H25" s="92" t="s">
        <v>1829</v>
      </c>
      <c r="I25" s="488"/>
    </row>
    <row r="26" spans="1:9" ht="13.5" customHeight="1" thickBot="1">
      <c r="A26" s="600"/>
      <c r="B26" s="617"/>
      <c r="C26" s="634"/>
      <c r="D26" s="772"/>
      <c r="E26" s="758" t="s">
        <v>1820</v>
      </c>
      <c r="F26" s="759"/>
      <c r="G26" s="105" t="s">
        <v>1821</v>
      </c>
      <c r="H26" s="92" t="s">
        <v>1830</v>
      </c>
      <c r="I26" s="488"/>
    </row>
    <row r="27" spans="1:9" ht="13.5" thickBot="1">
      <c r="A27" s="600"/>
      <c r="B27" s="617"/>
      <c r="C27" s="634"/>
      <c r="D27" s="772"/>
      <c r="E27" s="760"/>
      <c r="F27" s="761"/>
      <c r="G27" s="126" t="s">
        <v>1822</v>
      </c>
      <c r="H27" s="143" t="s">
        <v>1831</v>
      </c>
      <c r="I27" s="489"/>
    </row>
    <row r="28" spans="1:9" ht="13.5" customHeight="1" thickBot="1">
      <c r="A28" s="600"/>
      <c r="B28" s="617"/>
      <c r="C28" s="634"/>
      <c r="D28" s="772" t="s">
        <v>1823</v>
      </c>
      <c r="E28" s="754" t="s">
        <v>1817</v>
      </c>
      <c r="F28" s="755"/>
      <c r="G28" s="109" t="s">
        <v>1818</v>
      </c>
      <c r="H28" s="142" t="s">
        <v>1832</v>
      </c>
      <c r="I28" s="487"/>
    </row>
    <row r="29" spans="1:9" ht="13.5" thickBot="1">
      <c r="A29" s="600"/>
      <c r="B29" s="617"/>
      <c r="C29" s="634"/>
      <c r="D29" s="772"/>
      <c r="E29" s="756"/>
      <c r="F29" s="757"/>
      <c r="G29" s="105" t="s">
        <v>1819</v>
      </c>
      <c r="H29" s="92" t="s">
        <v>1833</v>
      </c>
      <c r="I29" s="488"/>
    </row>
    <row r="30" spans="1:9" ht="13.5" customHeight="1" thickBot="1">
      <c r="A30" s="600"/>
      <c r="B30" s="617"/>
      <c r="C30" s="634"/>
      <c r="D30" s="772"/>
      <c r="E30" s="758" t="s">
        <v>1820</v>
      </c>
      <c r="F30" s="759"/>
      <c r="G30" s="105" t="s">
        <v>1821</v>
      </c>
      <c r="H30" s="92" t="s">
        <v>1912</v>
      </c>
      <c r="I30" s="488"/>
    </row>
    <row r="31" spans="1:9" ht="13.5" thickBot="1">
      <c r="A31" s="600"/>
      <c r="B31" s="617"/>
      <c r="C31" s="634"/>
      <c r="D31" s="772"/>
      <c r="E31" s="760"/>
      <c r="F31" s="761"/>
      <c r="G31" s="127" t="s">
        <v>1822</v>
      </c>
      <c r="H31" s="143" t="s">
        <v>1913</v>
      </c>
      <c r="I31" s="489"/>
    </row>
    <row r="32" spans="1:9" ht="13.5" customHeight="1">
      <c r="A32" s="600"/>
      <c r="B32" s="617"/>
      <c r="C32" s="634"/>
      <c r="D32" s="724" t="s">
        <v>1824</v>
      </c>
      <c r="E32" s="762"/>
      <c r="F32" s="245" t="s">
        <v>1825</v>
      </c>
      <c r="G32" s="122" t="s">
        <v>1826</v>
      </c>
      <c r="H32" s="142" t="s">
        <v>1914</v>
      </c>
      <c r="I32" s="487"/>
    </row>
    <row r="33" spans="1:9" ht="13.5" thickBot="1">
      <c r="A33" s="600"/>
      <c r="B33" s="617"/>
      <c r="C33" s="635"/>
      <c r="D33" s="728"/>
      <c r="E33" s="763"/>
      <c r="F33" s="246"/>
      <c r="G33" s="127" t="s">
        <v>1827</v>
      </c>
      <c r="H33" s="92" t="s">
        <v>1915</v>
      </c>
      <c r="I33" s="488"/>
    </row>
    <row r="34" spans="1:9" ht="13.5" customHeight="1" thickBot="1">
      <c r="A34" s="600"/>
      <c r="B34" s="617"/>
      <c r="C34" s="682" t="s">
        <v>1939</v>
      </c>
      <c r="D34" s="772" t="s">
        <v>1816</v>
      </c>
      <c r="E34" s="754" t="s">
        <v>1817</v>
      </c>
      <c r="F34" s="764"/>
      <c r="G34" s="109" t="s">
        <v>1818</v>
      </c>
      <c r="H34" s="142" t="s">
        <v>1834</v>
      </c>
      <c r="I34" s="487"/>
    </row>
    <row r="35" spans="1:9" ht="13.5" thickBot="1">
      <c r="A35" s="600"/>
      <c r="B35" s="617"/>
      <c r="C35" s="716"/>
      <c r="D35" s="772"/>
      <c r="E35" s="756"/>
      <c r="F35" s="765"/>
      <c r="G35" s="105" t="s">
        <v>1819</v>
      </c>
      <c r="H35" s="92" t="s">
        <v>1835</v>
      </c>
      <c r="I35" s="488"/>
    </row>
    <row r="36" spans="1:9" ht="13.5" customHeight="1" thickBot="1">
      <c r="A36" s="600"/>
      <c r="B36" s="617"/>
      <c r="C36" s="716"/>
      <c r="D36" s="772"/>
      <c r="E36" s="758" t="s">
        <v>1820</v>
      </c>
      <c r="F36" s="766"/>
      <c r="G36" s="105" t="s">
        <v>1821</v>
      </c>
      <c r="H36" s="92" t="s">
        <v>1836</v>
      </c>
      <c r="I36" s="488"/>
    </row>
    <row r="37" spans="1:9" ht="13.5" thickBot="1">
      <c r="A37" s="600"/>
      <c r="B37" s="617"/>
      <c r="C37" s="716"/>
      <c r="D37" s="772"/>
      <c r="E37" s="760"/>
      <c r="F37" s="767"/>
      <c r="G37" s="126" t="s">
        <v>1822</v>
      </c>
      <c r="H37" s="143" t="s">
        <v>1837</v>
      </c>
      <c r="I37" s="489"/>
    </row>
    <row r="38" spans="1:9" ht="13.5" customHeight="1" thickBot="1">
      <c r="A38" s="600"/>
      <c r="B38" s="617"/>
      <c r="C38" s="716"/>
      <c r="D38" s="772" t="s">
        <v>1823</v>
      </c>
      <c r="E38" s="754" t="s">
        <v>1817</v>
      </c>
      <c r="F38" s="764"/>
      <c r="G38" s="109" t="s">
        <v>1818</v>
      </c>
      <c r="H38" s="142" t="s">
        <v>1838</v>
      </c>
      <c r="I38" s="487"/>
    </row>
    <row r="39" spans="1:9" ht="13.5" thickBot="1">
      <c r="A39" s="600"/>
      <c r="B39" s="617"/>
      <c r="C39" s="716"/>
      <c r="D39" s="772"/>
      <c r="E39" s="756"/>
      <c r="F39" s="765"/>
      <c r="G39" s="105" t="s">
        <v>1819</v>
      </c>
      <c r="H39" s="92" t="s">
        <v>1839</v>
      </c>
      <c r="I39" s="488"/>
    </row>
    <row r="40" spans="1:9" ht="13.5" customHeight="1" thickBot="1">
      <c r="A40" s="600"/>
      <c r="B40" s="617"/>
      <c r="C40" s="716"/>
      <c r="D40" s="772"/>
      <c r="E40" s="758" t="s">
        <v>1820</v>
      </c>
      <c r="F40" s="766"/>
      <c r="G40" s="105" t="s">
        <v>1821</v>
      </c>
      <c r="H40" s="92" t="s">
        <v>1916</v>
      </c>
      <c r="I40" s="488"/>
    </row>
    <row r="41" spans="1:9" ht="13.5" thickBot="1">
      <c r="A41" s="600"/>
      <c r="B41" s="617"/>
      <c r="C41" s="716"/>
      <c r="D41" s="772"/>
      <c r="E41" s="760"/>
      <c r="F41" s="767"/>
      <c r="G41" s="127" t="s">
        <v>1822</v>
      </c>
      <c r="H41" s="143" t="s">
        <v>1917</v>
      </c>
      <c r="I41" s="489"/>
    </row>
    <row r="42" spans="1:9" ht="12.75" customHeight="1">
      <c r="A42" s="600"/>
      <c r="B42" s="617"/>
      <c r="C42" s="716"/>
      <c r="D42" s="724" t="s">
        <v>1843</v>
      </c>
      <c r="E42" s="784"/>
      <c r="F42" s="762"/>
      <c r="G42" s="122" t="s">
        <v>318</v>
      </c>
      <c r="H42" s="142" t="s">
        <v>1918</v>
      </c>
      <c r="I42" s="487"/>
    </row>
    <row r="43" spans="1:9" ht="13.5" thickBot="1">
      <c r="A43" s="600"/>
      <c r="B43" s="617"/>
      <c r="C43" s="683"/>
      <c r="D43" s="728"/>
      <c r="E43" s="785"/>
      <c r="F43" s="763"/>
      <c r="G43" s="127" t="s">
        <v>342</v>
      </c>
      <c r="H43" s="92" t="s">
        <v>1919</v>
      </c>
      <c r="I43" s="488"/>
    </row>
    <row r="44" spans="1:9" ht="12.75">
      <c r="A44" s="600"/>
      <c r="B44" s="617"/>
      <c r="C44" s="656" t="s">
        <v>1920</v>
      </c>
      <c r="D44" s="682"/>
      <c r="E44" s="682"/>
      <c r="F44" s="243" t="s">
        <v>1862</v>
      </c>
      <c r="G44" s="247"/>
      <c r="H44" s="142" t="s">
        <v>1840</v>
      </c>
      <c r="I44" s="487"/>
    </row>
    <row r="45" spans="1:9" ht="13.5" thickBot="1">
      <c r="A45" s="600"/>
      <c r="B45" s="617"/>
      <c r="C45" s="658"/>
      <c r="D45" s="683"/>
      <c r="E45" s="683"/>
      <c r="F45" s="248" t="s">
        <v>1842</v>
      </c>
      <c r="G45" s="249"/>
      <c r="H45" s="143" t="s">
        <v>1841</v>
      </c>
      <c r="I45" s="488"/>
    </row>
    <row r="46" spans="1:9" ht="12.75">
      <c r="A46" s="600"/>
      <c r="B46" s="656" t="s">
        <v>1921</v>
      </c>
      <c r="C46" s="682"/>
      <c r="D46" s="682"/>
      <c r="E46" s="682"/>
      <c r="F46" s="139" t="s">
        <v>1852</v>
      </c>
      <c r="G46" s="250"/>
      <c r="H46" s="191" t="s">
        <v>1922</v>
      </c>
      <c r="I46" s="488"/>
    </row>
    <row r="47" spans="1:9" ht="12.75">
      <c r="A47" s="600"/>
      <c r="B47" s="625"/>
      <c r="C47" s="716"/>
      <c r="D47" s="716"/>
      <c r="E47" s="716"/>
      <c r="F47" s="138" t="s">
        <v>1853</v>
      </c>
      <c r="G47" s="23"/>
      <c r="H47" s="192" t="s">
        <v>1923</v>
      </c>
      <c r="I47" s="488"/>
    </row>
    <row r="48" spans="1:9" ht="12.75">
      <c r="A48" s="600"/>
      <c r="B48" s="625"/>
      <c r="C48" s="716"/>
      <c r="D48" s="716"/>
      <c r="E48" s="716"/>
      <c r="F48" s="138" t="s">
        <v>1854</v>
      </c>
      <c r="G48" s="23"/>
      <c r="H48" s="192" t="s">
        <v>1924</v>
      </c>
      <c r="I48" s="488"/>
    </row>
    <row r="49" spans="1:9" ht="12.75">
      <c r="A49" s="600"/>
      <c r="B49" s="625"/>
      <c r="C49" s="716"/>
      <c r="D49" s="716"/>
      <c r="E49" s="716"/>
      <c r="F49" s="138" t="s">
        <v>1855</v>
      </c>
      <c r="G49" s="23"/>
      <c r="H49" s="192" t="s">
        <v>1925</v>
      </c>
      <c r="I49" s="488"/>
    </row>
    <row r="50" spans="1:9" ht="13.5" thickBot="1">
      <c r="A50" s="600"/>
      <c r="B50" s="658"/>
      <c r="C50" s="683"/>
      <c r="D50" s="683"/>
      <c r="E50" s="683"/>
      <c r="F50" s="140" t="s">
        <v>1856</v>
      </c>
      <c r="G50" s="251"/>
      <c r="H50" s="193" t="s">
        <v>1926</v>
      </c>
      <c r="I50" s="491"/>
    </row>
    <row r="51" spans="1:9" ht="12.75">
      <c r="A51" s="600"/>
      <c r="B51" s="656" t="s">
        <v>1927</v>
      </c>
      <c r="C51" s="682"/>
      <c r="D51" s="682"/>
      <c r="E51" s="682"/>
      <c r="F51" s="139" t="s">
        <v>1734</v>
      </c>
      <c r="G51" s="120"/>
      <c r="H51" s="252" t="s">
        <v>1746</v>
      </c>
      <c r="I51" s="488"/>
    </row>
    <row r="52" spans="1:9" ht="12.75">
      <c r="A52" s="600"/>
      <c r="B52" s="625"/>
      <c r="C52" s="716"/>
      <c r="D52" s="716"/>
      <c r="E52" s="716"/>
      <c r="F52" s="138" t="s">
        <v>1735</v>
      </c>
      <c r="G52" s="107"/>
      <c r="H52" s="92" t="s">
        <v>1747</v>
      </c>
      <c r="I52" s="488"/>
    </row>
    <row r="53" spans="1:9" ht="13.5" thickBot="1">
      <c r="A53" s="600"/>
      <c r="B53" s="658"/>
      <c r="C53" s="683"/>
      <c r="D53" s="683"/>
      <c r="E53" s="683"/>
      <c r="F53" s="140" t="s">
        <v>1851</v>
      </c>
      <c r="G53" s="124"/>
      <c r="H53" s="143" t="s">
        <v>1748</v>
      </c>
      <c r="I53" s="488"/>
    </row>
    <row r="54" spans="1:9" ht="12.75">
      <c r="A54" s="600"/>
      <c r="B54" s="656" t="s">
        <v>1928</v>
      </c>
      <c r="C54" s="786"/>
      <c r="D54" s="120" t="s">
        <v>1929</v>
      </c>
      <c r="E54" s="250"/>
      <c r="F54" s="250"/>
      <c r="G54" s="250"/>
      <c r="H54" s="191" t="s">
        <v>1930</v>
      </c>
      <c r="I54" s="487"/>
    </row>
    <row r="55" spans="1:9" ht="12.75">
      <c r="A55" s="600"/>
      <c r="B55" s="625"/>
      <c r="C55" s="787"/>
      <c r="D55" s="107" t="s">
        <v>1931</v>
      </c>
      <c r="E55" s="23"/>
      <c r="F55" s="23"/>
      <c r="G55" s="23"/>
      <c r="H55" s="192" t="s">
        <v>1932</v>
      </c>
      <c r="I55" s="488"/>
    </row>
    <row r="56" spans="1:9" ht="13.5" thickBot="1">
      <c r="A56" s="600"/>
      <c r="B56" s="625"/>
      <c r="C56" s="787"/>
      <c r="D56" s="154" t="s">
        <v>1859</v>
      </c>
      <c r="E56" s="253"/>
      <c r="F56" s="253"/>
      <c r="G56" s="253"/>
      <c r="H56" s="195" t="s">
        <v>1933</v>
      </c>
      <c r="I56" s="489"/>
    </row>
    <row r="57" spans="1:9" ht="12.75">
      <c r="A57" s="600"/>
      <c r="B57" s="625"/>
      <c r="C57" s="787"/>
      <c r="D57" s="789" t="s">
        <v>1934</v>
      </c>
      <c r="E57" s="789"/>
      <c r="F57" s="790"/>
      <c r="G57" s="243" t="s">
        <v>1857</v>
      </c>
      <c r="H57" s="191" t="s">
        <v>1935</v>
      </c>
      <c r="I57" s="487"/>
    </row>
    <row r="58" spans="1:9" ht="13.5" thickBot="1">
      <c r="A58" s="600"/>
      <c r="B58" s="658"/>
      <c r="C58" s="788"/>
      <c r="D58" s="791"/>
      <c r="E58" s="791"/>
      <c r="F58" s="792"/>
      <c r="G58" s="248" t="s">
        <v>1858</v>
      </c>
      <c r="H58" s="193" t="s">
        <v>1936</v>
      </c>
      <c r="I58" s="489"/>
    </row>
    <row r="59" spans="1:9" ht="12.75">
      <c r="A59" s="600"/>
      <c r="B59" s="656" t="s">
        <v>1736</v>
      </c>
      <c r="C59" s="682"/>
      <c r="D59" s="139" t="s">
        <v>604</v>
      </c>
      <c r="E59" s="120"/>
      <c r="F59" s="120"/>
      <c r="G59" s="120"/>
      <c r="H59" s="43" t="s">
        <v>1749</v>
      </c>
      <c r="I59" s="490"/>
    </row>
    <row r="60" spans="1:9" ht="13.5" thickBot="1">
      <c r="A60" s="600"/>
      <c r="B60" s="658"/>
      <c r="C60" s="683"/>
      <c r="D60" s="140" t="s">
        <v>1733</v>
      </c>
      <c r="E60" s="124"/>
      <c r="F60" s="124"/>
      <c r="G60" s="124"/>
      <c r="H60" s="143" t="s">
        <v>1750</v>
      </c>
      <c r="I60" s="488"/>
    </row>
    <row r="61" spans="1:9" ht="12.75">
      <c r="A61" s="600"/>
      <c r="B61" s="768" t="s">
        <v>1737</v>
      </c>
      <c r="C61" s="769"/>
      <c r="D61" s="139" t="s">
        <v>1738</v>
      </c>
      <c r="E61" s="120"/>
      <c r="F61" s="120"/>
      <c r="G61" s="120"/>
      <c r="H61" s="191" t="s">
        <v>1751</v>
      </c>
      <c r="I61" s="488"/>
    </row>
    <row r="62" spans="1:9" ht="13.5" thickBot="1">
      <c r="A62" s="601"/>
      <c r="B62" s="770"/>
      <c r="C62" s="771"/>
      <c r="D62" s="140" t="s">
        <v>1859</v>
      </c>
      <c r="E62" s="124"/>
      <c r="F62" s="124"/>
      <c r="G62" s="124"/>
      <c r="H62" s="193" t="s">
        <v>1937</v>
      </c>
      <c r="I62" s="488"/>
    </row>
    <row r="63" spans="1:9" ht="12.75">
      <c r="A63" s="602" t="s">
        <v>1532</v>
      </c>
      <c r="B63" s="656" t="s">
        <v>604</v>
      </c>
      <c r="C63" s="682"/>
      <c r="D63" s="682"/>
      <c r="E63" s="682"/>
      <c r="F63" s="119" t="s">
        <v>301</v>
      </c>
      <c r="G63" s="120"/>
      <c r="H63" s="142" t="s">
        <v>605</v>
      </c>
      <c r="I63" s="487"/>
    </row>
    <row r="64" spans="1:9" ht="13.5" thickBot="1">
      <c r="A64" s="603"/>
      <c r="B64" s="625"/>
      <c r="C64" s="716"/>
      <c r="D64" s="716"/>
      <c r="E64" s="716"/>
      <c r="F64" s="123" t="s">
        <v>608</v>
      </c>
      <c r="G64" s="124"/>
      <c r="H64" s="143" t="s">
        <v>607</v>
      </c>
      <c r="I64" s="491"/>
    </row>
    <row r="65" spans="1:9" ht="12.75">
      <c r="A65" s="603"/>
      <c r="B65" s="625"/>
      <c r="C65" s="716"/>
      <c r="D65" s="716"/>
      <c r="E65" s="716"/>
      <c r="F65" s="119" t="s">
        <v>6</v>
      </c>
      <c r="G65" s="120"/>
      <c r="H65" s="142" t="s">
        <v>610</v>
      </c>
      <c r="I65" s="487"/>
    </row>
    <row r="66" spans="1:9" ht="13.5" thickBot="1">
      <c r="A66" s="603"/>
      <c r="B66" s="658"/>
      <c r="C66" s="683"/>
      <c r="D66" s="683"/>
      <c r="E66" s="683"/>
      <c r="F66" s="123" t="s">
        <v>8</v>
      </c>
      <c r="G66" s="124"/>
      <c r="H66" s="143" t="s">
        <v>612</v>
      </c>
      <c r="I66" s="489"/>
    </row>
    <row r="67" spans="1:9" ht="12.75">
      <c r="A67" s="603"/>
      <c r="B67" s="656" t="s">
        <v>614</v>
      </c>
      <c r="C67" s="682"/>
      <c r="D67" s="682"/>
      <c r="E67" s="682"/>
      <c r="F67" s="119" t="s">
        <v>301</v>
      </c>
      <c r="G67" s="120"/>
      <c r="H67" s="142" t="s">
        <v>615</v>
      </c>
      <c r="I67" s="490"/>
    </row>
    <row r="68" spans="1:9" ht="13.5" thickBot="1">
      <c r="A68" s="603"/>
      <c r="B68" s="625"/>
      <c r="C68" s="716"/>
      <c r="D68" s="716"/>
      <c r="E68" s="716"/>
      <c r="F68" s="123" t="s">
        <v>608</v>
      </c>
      <c r="G68" s="124"/>
      <c r="H68" s="143" t="s">
        <v>617</v>
      </c>
      <c r="I68" s="491"/>
    </row>
    <row r="69" spans="1:9" ht="12.75">
      <c r="A69" s="603"/>
      <c r="B69" s="625"/>
      <c r="C69" s="716"/>
      <c r="D69" s="716"/>
      <c r="E69" s="716"/>
      <c r="F69" s="119" t="s">
        <v>6</v>
      </c>
      <c r="G69" s="120"/>
      <c r="H69" s="142" t="s">
        <v>619</v>
      </c>
      <c r="I69" s="487"/>
    </row>
    <row r="70" spans="1:9" ht="13.5" thickBot="1">
      <c r="A70" s="603"/>
      <c r="B70" s="658"/>
      <c r="C70" s="683"/>
      <c r="D70" s="683"/>
      <c r="E70" s="683"/>
      <c r="F70" s="123" t="s">
        <v>8</v>
      </c>
      <c r="G70" s="124"/>
      <c r="H70" s="143" t="s">
        <v>621</v>
      </c>
      <c r="I70" s="491"/>
    </row>
    <row r="71" spans="1:9" ht="12.75">
      <c r="A71" s="603"/>
      <c r="B71" s="656" t="s">
        <v>623</v>
      </c>
      <c r="C71" s="682"/>
      <c r="D71" s="682"/>
      <c r="E71" s="682"/>
      <c r="F71" s="119" t="s">
        <v>301</v>
      </c>
      <c r="G71" s="120"/>
      <c r="H71" s="142" t="s">
        <v>624</v>
      </c>
      <c r="I71" s="487"/>
    </row>
    <row r="72" spans="1:9" ht="13.5" thickBot="1">
      <c r="A72" s="603"/>
      <c r="B72" s="625"/>
      <c r="C72" s="716"/>
      <c r="D72" s="716"/>
      <c r="E72" s="716"/>
      <c r="F72" s="123" t="s">
        <v>608</v>
      </c>
      <c r="G72" s="124"/>
      <c r="H72" s="143" t="s">
        <v>626</v>
      </c>
      <c r="I72" s="491"/>
    </row>
    <row r="73" spans="1:9" ht="12.75">
      <c r="A73" s="603"/>
      <c r="B73" s="625"/>
      <c r="C73" s="716"/>
      <c r="D73" s="716"/>
      <c r="E73" s="716"/>
      <c r="F73" s="119" t="s">
        <v>6</v>
      </c>
      <c r="G73" s="120"/>
      <c r="H73" s="142" t="s">
        <v>629</v>
      </c>
      <c r="I73" s="487"/>
    </row>
    <row r="74" spans="1:9" ht="13.5" thickBot="1">
      <c r="A74" s="603"/>
      <c r="B74" s="658"/>
      <c r="C74" s="683"/>
      <c r="D74" s="683"/>
      <c r="E74" s="683"/>
      <c r="F74" s="123" t="s">
        <v>8</v>
      </c>
      <c r="G74" s="124"/>
      <c r="H74" s="143" t="s">
        <v>631</v>
      </c>
      <c r="I74" s="489"/>
    </row>
    <row r="75" spans="1:9" ht="12.75">
      <c r="A75" s="603"/>
      <c r="B75" s="656" t="s">
        <v>633</v>
      </c>
      <c r="C75" s="682"/>
      <c r="D75" s="682"/>
      <c r="E75" s="682"/>
      <c r="F75" s="119" t="s">
        <v>301</v>
      </c>
      <c r="G75" s="120"/>
      <c r="H75" s="142" t="s">
        <v>634</v>
      </c>
      <c r="I75" s="487"/>
    </row>
    <row r="76" spans="1:9" ht="13.5" thickBot="1">
      <c r="A76" s="603"/>
      <c r="B76" s="658"/>
      <c r="C76" s="683"/>
      <c r="D76" s="683"/>
      <c r="E76" s="683"/>
      <c r="F76" s="123" t="s">
        <v>608</v>
      </c>
      <c r="G76" s="124"/>
      <c r="H76" s="143" t="s">
        <v>636</v>
      </c>
      <c r="I76" s="489"/>
    </row>
    <row r="77" spans="1:9" ht="12.75">
      <c r="A77" s="603"/>
      <c r="B77" s="656" t="s">
        <v>638</v>
      </c>
      <c r="C77" s="682"/>
      <c r="D77" s="682"/>
      <c r="E77" s="682"/>
      <c r="F77" s="119" t="s">
        <v>6</v>
      </c>
      <c r="G77" s="120"/>
      <c r="H77" s="142" t="s">
        <v>639</v>
      </c>
      <c r="I77" s="487"/>
    </row>
    <row r="78" spans="1:9" ht="13.5" thickBot="1">
      <c r="A78" s="665"/>
      <c r="B78" s="658"/>
      <c r="C78" s="683"/>
      <c r="D78" s="683"/>
      <c r="E78" s="683"/>
      <c r="F78" s="123" t="s">
        <v>8</v>
      </c>
      <c r="G78" s="124"/>
      <c r="H78" s="143" t="s">
        <v>641</v>
      </c>
      <c r="I78" s="489"/>
    </row>
    <row r="79" spans="1:9" ht="12.75">
      <c r="A79" s="751" t="s">
        <v>1613</v>
      </c>
      <c r="B79" s="751" t="s">
        <v>654</v>
      </c>
      <c r="C79" s="584" t="s">
        <v>1533</v>
      </c>
      <c r="D79" s="585"/>
      <c r="E79" s="586"/>
      <c r="F79" s="593" t="s">
        <v>656</v>
      </c>
      <c r="G79" s="741"/>
      <c r="H79" s="191" t="s">
        <v>655</v>
      </c>
      <c r="I79" s="494"/>
    </row>
    <row r="80" spans="1:9" ht="12.75">
      <c r="A80" s="752"/>
      <c r="B80" s="752"/>
      <c r="C80" s="587"/>
      <c r="D80" s="588"/>
      <c r="E80" s="589"/>
      <c r="F80" s="595" t="s">
        <v>658</v>
      </c>
      <c r="G80" s="742"/>
      <c r="H80" s="192" t="s">
        <v>657</v>
      </c>
      <c r="I80" s="495"/>
    </row>
    <row r="81" spans="1:9" ht="12.75">
      <c r="A81" s="752"/>
      <c r="B81" s="752"/>
      <c r="C81" s="587"/>
      <c r="D81" s="588"/>
      <c r="E81" s="589"/>
      <c r="F81" s="595" t="s">
        <v>1321</v>
      </c>
      <c r="G81" s="742"/>
      <c r="H81" s="192" t="s">
        <v>659</v>
      </c>
      <c r="I81" s="495"/>
    </row>
    <row r="82" spans="1:9" ht="12.75">
      <c r="A82" s="752"/>
      <c r="B82" s="752"/>
      <c r="C82" s="587"/>
      <c r="D82" s="588"/>
      <c r="E82" s="589"/>
      <c r="F82" s="595" t="s">
        <v>661</v>
      </c>
      <c r="G82" s="742"/>
      <c r="H82" s="192" t="s">
        <v>660</v>
      </c>
      <c r="I82" s="495"/>
    </row>
    <row r="83" spans="1:9" ht="13.5" thickBot="1">
      <c r="A83" s="752"/>
      <c r="B83" s="752"/>
      <c r="C83" s="590"/>
      <c r="D83" s="591"/>
      <c r="E83" s="592"/>
      <c r="F83" s="597" t="s">
        <v>292</v>
      </c>
      <c r="G83" s="743"/>
      <c r="H83" s="193" t="s">
        <v>662</v>
      </c>
      <c r="I83" s="496"/>
    </row>
    <row r="84" spans="1:9" ht="12.75">
      <c r="A84" s="752"/>
      <c r="B84" s="752"/>
      <c r="C84" s="748" t="s">
        <v>1534</v>
      </c>
      <c r="D84" s="584" t="s">
        <v>1320</v>
      </c>
      <c r="E84" s="586"/>
      <c r="F84" s="739" t="s">
        <v>324</v>
      </c>
      <c r="G84" s="740"/>
      <c r="H84" s="191" t="s">
        <v>1759</v>
      </c>
      <c r="I84" s="488"/>
    </row>
    <row r="85" spans="1:9" ht="12.75">
      <c r="A85" s="752"/>
      <c r="B85" s="752"/>
      <c r="C85" s="749"/>
      <c r="D85" s="587"/>
      <c r="E85" s="589"/>
      <c r="F85" s="744" t="s">
        <v>1174</v>
      </c>
      <c r="G85" s="745"/>
      <c r="H85" s="196" t="s">
        <v>1760</v>
      </c>
      <c r="I85" s="488"/>
    </row>
    <row r="86" spans="1:9" ht="12.75">
      <c r="A86" s="752"/>
      <c r="B86" s="752"/>
      <c r="C86" s="749"/>
      <c r="D86" s="587"/>
      <c r="E86" s="589"/>
      <c r="F86" s="744" t="s">
        <v>451</v>
      </c>
      <c r="G86" s="745"/>
      <c r="H86" s="196" t="s">
        <v>1335</v>
      </c>
      <c r="I86" s="488"/>
    </row>
    <row r="87" spans="1:9" ht="12.75">
      <c r="A87" s="752"/>
      <c r="B87" s="752"/>
      <c r="C87" s="749"/>
      <c r="D87" s="587"/>
      <c r="E87" s="589"/>
      <c r="F87" s="744" t="s">
        <v>233</v>
      </c>
      <c r="G87" s="745"/>
      <c r="H87" s="196" t="s">
        <v>1336</v>
      </c>
      <c r="I87" s="488"/>
    </row>
    <row r="88" spans="1:9" ht="12.75">
      <c r="A88" s="752"/>
      <c r="B88" s="752"/>
      <c r="C88" s="749"/>
      <c r="D88" s="587"/>
      <c r="E88" s="589"/>
      <c r="F88" s="744" t="s">
        <v>234</v>
      </c>
      <c r="G88" s="745"/>
      <c r="H88" s="196" t="s">
        <v>1337</v>
      </c>
      <c r="I88" s="490"/>
    </row>
    <row r="89" spans="1:9" ht="13.5" thickBot="1">
      <c r="A89" s="752"/>
      <c r="B89" s="752"/>
      <c r="C89" s="749"/>
      <c r="D89" s="590"/>
      <c r="E89" s="592"/>
      <c r="F89" s="746" t="s">
        <v>235</v>
      </c>
      <c r="G89" s="747"/>
      <c r="H89" s="196" t="s">
        <v>1338</v>
      </c>
      <c r="I89" s="491"/>
    </row>
    <row r="90" spans="1:9" ht="12.75">
      <c r="A90" s="752"/>
      <c r="B90" s="752"/>
      <c r="C90" s="749"/>
      <c r="D90" s="584" t="s">
        <v>658</v>
      </c>
      <c r="E90" s="586"/>
      <c r="F90" s="739" t="s">
        <v>324</v>
      </c>
      <c r="G90" s="740"/>
      <c r="H90" s="191" t="s">
        <v>1761</v>
      </c>
      <c r="I90" s="487"/>
    </row>
    <row r="91" spans="1:9" ht="12.75">
      <c r="A91" s="752"/>
      <c r="B91" s="752"/>
      <c r="C91" s="749"/>
      <c r="D91" s="587"/>
      <c r="E91" s="589"/>
      <c r="F91" s="744" t="s">
        <v>1174</v>
      </c>
      <c r="G91" s="745"/>
      <c r="H91" s="196" t="s">
        <v>1762</v>
      </c>
      <c r="I91" s="488"/>
    </row>
    <row r="92" spans="1:9" ht="12.75">
      <c r="A92" s="752"/>
      <c r="B92" s="752"/>
      <c r="C92" s="749"/>
      <c r="D92" s="587"/>
      <c r="E92" s="589"/>
      <c r="F92" s="744" t="s">
        <v>451</v>
      </c>
      <c r="G92" s="745"/>
      <c r="H92" s="196" t="s">
        <v>1339</v>
      </c>
      <c r="I92" s="488"/>
    </row>
    <row r="93" spans="1:9" ht="12.75">
      <c r="A93" s="752"/>
      <c r="B93" s="752"/>
      <c r="C93" s="749"/>
      <c r="D93" s="587"/>
      <c r="E93" s="589"/>
      <c r="F93" s="744" t="s">
        <v>233</v>
      </c>
      <c r="G93" s="745"/>
      <c r="H93" s="196" t="s">
        <v>1340</v>
      </c>
      <c r="I93" s="488"/>
    </row>
    <row r="94" spans="1:9" ht="12.75">
      <c r="A94" s="752"/>
      <c r="B94" s="752"/>
      <c r="C94" s="749"/>
      <c r="D94" s="587"/>
      <c r="E94" s="589"/>
      <c r="F94" s="744" t="s">
        <v>234</v>
      </c>
      <c r="G94" s="745"/>
      <c r="H94" s="196" t="s">
        <v>1341</v>
      </c>
      <c r="I94" s="490"/>
    </row>
    <row r="95" spans="1:9" ht="12.75">
      <c r="A95" s="752"/>
      <c r="B95" s="752"/>
      <c r="C95" s="749"/>
      <c r="D95" s="587"/>
      <c r="E95" s="589"/>
      <c r="F95" s="744" t="s">
        <v>235</v>
      </c>
      <c r="G95" s="745"/>
      <c r="H95" s="196" t="s">
        <v>1342</v>
      </c>
      <c r="I95" s="488"/>
    </row>
    <row r="96" spans="1:9" ht="12.75">
      <c r="A96" s="752"/>
      <c r="B96" s="752"/>
      <c r="C96" s="749"/>
      <c r="D96" s="587"/>
      <c r="E96" s="589"/>
      <c r="F96" s="744" t="s">
        <v>663</v>
      </c>
      <c r="G96" s="745"/>
      <c r="H96" s="196" t="s">
        <v>1343</v>
      </c>
      <c r="I96" s="488"/>
    </row>
    <row r="97" spans="1:9" ht="13.5" thickBot="1">
      <c r="A97" s="752"/>
      <c r="B97" s="752"/>
      <c r="C97" s="749"/>
      <c r="D97" s="590"/>
      <c r="E97" s="592"/>
      <c r="F97" s="746" t="s">
        <v>664</v>
      </c>
      <c r="G97" s="747"/>
      <c r="H97" s="255" t="s">
        <v>1344</v>
      </c>
      <c r="I97" s="497"/>
    </row>
    <row r="98" spans="1:9" ht="12.75">
      <c r="A98" s="752"/>
      <c r="B98" s="752"/>
      <c r="C98" s="749"/>
      <c r="D98" s="584" t="s">
        <v>1322</v>
      </c>
      <c r="E98" s="586"/>
      <c r="F98" s="739" t="s">
        <v>324</v>
      </c>
      <c r="G98" s="740"/>
      <c r="H98" s="191" t="s">
        <v>1763</v>
      </c>
      <c r="I98" s="488"/>
    </row>
    <row r="99" spans="1:9" ht="12.75">
      <c r="A99" s="752"/>
      <c r="B99" s="752"/>
      <c r="C99" s="749"/>
      <c r="D99" s="587"/>
      <c r="E99" s="589"/>
      <c r="F99" s="744" t="s">
        <v>1174</v>
      </c>
      <c r="G99" s="745"/>
      <c r="H99" s="196" t="s">
        <v>1764</v>
      </c>
      <c r="I99" s="488"/>
    </row>
    <row r="100" spans="1:9" ht="12.75">
      <c r="A100" s="752"/>
      <c r="B100" s="752"/>
      <c r="C100" s="749"/>
      <c r="D100" s="587"/>
      <c r="E100" s="589"/>
      <c r="F100" s="744" t="s">
        <v>451</v>
      </c>
      <c r="G100" s="745"/>
      <c r="H100" s="196" t="s">
        <v>1010</v>
      </c>
      <c r="I100" s="488"/>
    </row>
    <row r="101" spans="1:9" ht="12.75">
      <c r="A101" s="752"/>
      <c r="B101" s="752"/>
      <c r="C101" s="749"/>
      <c r="D101" s="587"/>
      <c r="E101" s="589"/>
      <c r="F101" s="744" t="s">
        <v>233</v>
      </c>
      <c r="G101" s="745"/>
      <c r="H101" s="196" t="s">
        <v>1011</v>
      </c>
      <c r="I101" s="488"/>
    </row>
    <row r="102" spans="1:9" ht="12.75">
      <c r="A102" s="752"/>
      <c r="B102" s="752"/>
      <c r="C102" s="749"/>
      <c r="D102" s="587"/>
      <c r="E102" s="589"/>
      <c r="F102" s="744" t="s">
        <v>234</v>
      </c>
      <c r="G102" s="745"/>
      <c r="H102" s="196" t="s">
        <v>1012</v>
      </c>
      <c r="I102" s="488"/>
    </row>
    <row r="103" spans="1:9" ht="12.75">
      <c r="A103" s="752"/>
      <c r="B103" s="752"/>
      <c r="C103" s="749"/>
      <c r="D103" s="587"/>
      <c r="E103" s="589"/>
      <c r="F103" s="744" t="s">
        <v>235</v>
      </c>
      <c r="G103" s="745"/>
      <c r="H103" s="196" t="s">
        <v>1013</v>
      </c>
      <c r="I103" s="488"/>
    </row>
    <row r="104" spans="1:9" ht="12.75">
      <c r="A104" s="752"/>
      <c r="B104" s="752"/>
      <c r="C104" s="749"/>
      <c r="D104" s="587"/>
      <c r="E104" s="589"/>
      <c r="F104" s="744" t="s">
        <v>663</v>
      </c>
      <c r="G104" s="745"/>
      <c r="H104" s="196" t="s">
        <v>1014</v>
      </c>
      <c r="I104" s="488"/>
    </row>
    <row r="105" spans="1:9" ht="13.5" thickBot="1">
      <c r="A105" s="752"/>
      <c r="B105" s="752"/>
      <c r="C105" s="749"/>
      <c r="D105" s="590"/>
      <c r="E105" s="592"/>
      <c r="F105" s="746" t="s">
        <v>664</v>
      </c>
      <c r="G105" s="747"/>
      <c r="H105" s="196" t="s">
        <v>1015</v>
      </c>
      <c r="I105" s="489"/>
    </row>
    <row r="106" spans="1:9" ht="12.75">
      <c r="A106" s="752"/>
      <c r="B106" s="752"/>
      <c r="C106" s="749"/>
      <c r="D106" s="584" t="s">
        <v>661</v>
      </c>
      <c r="E106" s="586"/>
      <c r="F106" s="739" t="s">
        <v>324</v>
      </c>
      <c r="G106" s="740"/>
      <c r="H106" s="191" t="s">
        <v>1765</v>
      </c>
      <c r="I106" s="488"/>
    </row>
    <row r="107" spans="1:9" ht="12.75">
      <c r="A107" s="752"/>
      <c r="B107" s="752"/>
      <c r="C107" s="749"/>
      <c r="D107" s="587"/>
      <c r="E107" s="589"/>
      <c r="F107" s="744" t="s">
        <v>1174</v>
      </c>
      <c r="G107" s="745"/>
      <c r="H107" s="196" t="s">
        <v>1766</v>
      </c>
      <c r="I107" s="488"/>
    </row>
    <row r="108" spans="1:9" ht="12.75">
      <c r="A108" s="752"/>
      <c r="B108" s="752"/>
      <c r="C108" s="749"/>
      <c r="D108" s="587"/>
      <c r="E108" s="589"/>
      <c r="F108" s="744" t="s">
        <v>451</v>
      </c>
      <c r="G108" s="745"/>
      <c r="H108" s="196" t="s">
        <v>665</v>
      </c>
      <c r="I108" s="488"/>
    </row>
    <row r="109" spans="1:9" ht="12.75">
      <c r="A109" s="752"/>
      <c r="B109" s="752"/>
      <c r="C109" s="749"/>
      <c r="D109" s="587"/>
      <c r="E109" s="589"/>
      <c r="F109" s="744" t="s">
        <v>233</v>
      </c>
      <c r="G109" s="745"/>
      <c r="H109" s="196" t="s">
        <v>666</v>
      </c>
      <c r="I109" s="488"/>
    </row>
    <row r="110" spans="1:9" ht="12.75">
      <c r="A110" s="752"/>
      <c r="B110" s="752"/>
      <c r="C110" s="749"/>
      <c r="D110" s="587"/>
      <c r="E110" s="589"/>
      <c r="F110" s="744" t="s">
        <v>234</v>
      </c>
      <c r="G110" s="745"/>
      <c r="H110" s="196" t="s">
        <v>667</v>
      </c>
      <c r="I110" s="488"/>
    </row>
    <row r="111" spans="1:9" ht="12.75">
      <c r="A111" s="752"/>
      <c r="B111" s="752"/>
      <c r="C111" s="749"/>
      <c r="D111" s="587"/>
      <c r="E111" s="589"/>
      <c r="F111" s="744" t="s">
        <v>235</v>
      </c>
      <c r="G111" s="745"/>
      <c r="H111" s="196" t="s">
        <v>668</v>
      </c>
      <c r="I111" s="488"/>
    </row>
    <row r="112" spans="1:9" ht="12.75">
      <c r="A112" s="752"/>
      <c r="B112" s="752"/>
      <c r="C112" s="749"/>
      <c r="D112" s="587"/>
      <c r="E112" s="589"/>
      <c r="F112" s="744" t="s">
        <v>663</v>
      </c>
      <c r="G112" s="745"/>
      <c r="H112" s="196" t="s">
        <v>669</v>
      </c>
      <c r="I112" s="488"/>
    </row>
    <row r="113" spans="1:9" ht="13.5" thickBot="1">
      <c r="A113" s="752"/>
      <c r="B113" s="752"/>
      <c r="C113" s="750"/>
      <c r="D113" s="590"/>
      <c r="E113" s="592"/>
      <c r="F113" s="746" t="s">
        <v>664</v>
      </c>
      <c r="G113" s="747"/>
      <c r="H113" s="255" t="s">
        <v>670</v>
      </c>
      <c r="I113" s="489"/>
    </row>
    <row r="114" spans="1:9" ht="12.75">
      <c r="A114" s="752"/>
      <c r="B114" s="752"/>
      <c r="C114" s="584" t="s">
        <v>1535</v>
      </c>
      <c r="D114" s="585"/>
      <c r="E114" s="586"/>
      <c r="F114" s="593" t="s">
        <v>1320</v>
      </c>
      <c r="G114" s="741"/>
      <c r="H114" s="196" t="s">
        <v>1345</v>
      </c>
      <c r="I114" s="488"/>
    </row>
    <row r="115" spans="1:9" ht="12.75">
      <c r="A115" s="752"/>
      <c r="B115" s="752"/>
      <c r="C115" s="587"/>
      <c r="D115" s="588"/>
      <c r="E115" s="589"/>
      <c r="F115" s="595" t="s">
        <v>658</v>
      </c>
      <c r="G115" s="742"/>
      <c r="H115" s="196" t="s">
        <v>1346</v>
      </c>
      <c r="I115" s="488"/>
    </row>
    <row r="116" spans="1:9" ht="12.75">
      <c r="A116" s="752"/>
      <c r="B116" s="752"/>
      <c r="C116" s="587"/>
      <c r="D116" s="588"/>
      <c r="E116" s="589"/>
      <c r="F116" s="595" t="s">
        <v>1321</v>
      </c>
      <c r="G116" s="742"/>
      <c r="H116" s="196" t="s">
        <v>1016</v>
      </c>
      <c r="I116" s="488"/>
    </row>
    <row r="117" spans="1:9" ht="13.5" thickBot="1">
      <c r="A117" s="752"/>
      <c r="B117" s="752"/>
      <c r="C117" s="590"/>
      <c r="D117" s="591"/>
      <c r="E117" s="592"/>
      <c r="F117" s="597" t="s">
        <v>661</v>
      </c>
      <c r="G117" s="743"/>
      <c r="H117" s="255" t="s">
        <v>671</v>
      </c>
      <c r="I117" s="489"/>
    </row>
    <row r="118" spans="1:9" ht="12.75">
      <c r="A118" s="752"/>
      <c r="B118" s="752"/>
      <c r="C118" s="584" t="s">
        <v>1536</v>
      </c>
      <c r="D118" s="585"/>
      <c r="E118" s="586"/>
      <c r="F118" s="739" t="s">
        <v>324</v>
      </c>
      <c r="G118" s="740"/>
      <c r="H118" s="178" t="s">
        <v>1767</v>
      </c>
      <c r="I118" s="488"/>
    </row>
    <row r="119" spans="1:9" ht="12.75">
      <c r="A119" s="752"/>
      <c r="B119" s="752"/>
      <c r="C119" s="587"/>
      <c r="D119" s="588"/>
      <c r="E119" s="589"/>
      <c r="F119" s="744" t="s">
        <v>1174</v>
      </c>
      <c r="G119" s="745"/>
      <c r="H119" s="196" t="s">
        <v>1768</v>
      </c>
      <c r="I119" s="488"/>
    </row>
    <row r="120" spans="1:9" ht="12.75">
      <c r="A120" s="752"/>
      <c r="B120" s="752"/>
      <c r="C120" s="587"/>
      <c r="D120" s="588"/>
      <c r="E120" s="589"/>
      <c r="F120" s="595" t="s">
        <v>451</v>
      </c>
      <c r="G120" s="742"/>
      <c r="H120" s="196" t="s">
        <v>672</v>
      </c>
      <c r="I120" s="488"/>
    </row>
    <row r="121" spans="1:9" ht="12.75">
      <c r="A121" s="752"/>
      <c r="B121" s="752"/>
      <c r="C121" s="587"/>
      <c r="D121" s="588"/>
      <c r="E121" s="589"/>
      <c r="F121" s="595" t="s">
        <v>942</v>
      </c>
      <c r="G121" s="742"/>
      <c r="H121" s="196" t="s">
        <v>950</v>
      </c>
      <c r="I121" s="488"/>
    </row>
    <row r="122" spans="1:9" ht="12.75">
      <c r="A122" s="752"/>
      <c r="B122" s="752"/>
      <c r="C122" s="587"/>
      <c r="D122" s="588"/>
      <c r="E122" s="589"/>
      <c r="F122" s="595" t="s">
        <v>663</v>
      </c>
      <c r="G122" s="742"/>
      <c r="H122" s="196" t="s">
        <v>673</v>
      </c>
      <c r="I122" s="488"/>
    </row>
    <row r="123" spans="1:9" ht="13.5" thickBot="1">
      <c r="A123" s="753"/>
      <c r="B123" s="753"/>
      <c r="C123" s="590"/>
      <c r="D123" s="591"/>
      <c r="E123" s="592"/>
      <c r="F123" s="597" t="s">
        <v>664</v>
      </c>
      <c r="G123" s="743"/>
      <c r="H123" s="255" t="s">
        <v>674</v>
      </c>
      <c r="I123" s="489"/>
    </row>
    <row r="124" spans="1:9" ht="12.75">
      <c r="A124" s="733" t="s">
        <v>1537</v>
      </c>
      <c r="B124" s="734"/>
      <c r="C124" s="734"/>
      <c r="D124" s="735"/>
      <c r="E124" s="147" t="s">
        <v>1245</v>
      </c>
      <c r="F124" s="148"/>
      <c r="G124" s="148"/>
      <c r="H124" s="142" t="s">
        <v>1135</v>
      </c>
      <c r="I124" s="487"/>
    </row>
    <row r="125" spans="1:9" ht="13.5" thickBot="1">
      <c r="A125" s="736"/>
      <c r="B125" s="737"/>
      <c r="C125" s="737"/>
      <c r="D125" s="738"/>
      <c r="E125" s="150" t="s">
        <v>1136</v>
      </c>
      <c r="F125" s="151"/>
      <c r="G125" s="151"/>
      <c r="H125" s="143" t="s">
        <v>1134</v>
      </c>
      <c r="I125" s="489"/>
    </row>
    <row r="126" spans="1:9" ht="12.75">
      <c r="A126" s="620" t="s">
        <v>1117</v>
      </c>
      <c r="B126" s="656" t="s">
        <v>1538</v>
      </c>
      <c r="C126" s="657"/>
      <c r="D126" s="656" t="s">
        <v>1097</v>
      </c>
      <c r="E126" s="657"/>
      <c r="F126" s="147" t="s">
        <v>1099</v>
      </c>
      <c r="G126" s="148"/>
      <c r="H126" s="142" t="s">
        <v>1098</v>
      </c>
      <c r="I126" s="498"/>
    </row>
    <row r="127" spans="1:9" ht="13.5" thickBot="1">
      <c r="A127" s="600"/>
      <c r="B127" s="625"/>
      <c r="C127" s="626"/>
      <c r="D127" s="658"/>
      <c r="E127" s="659"/>
      <c r="F127" s="150" t="s">
        <v>1101</v>
      </c>
      <c r="G127" s="151"/>
      <c r="H127" s="143" t="s">
        <v>1100</v>
      </c>
      <c r="I127" s="499"/>
    </row>
    <row r="128" spans="1:9" ht="12.75">
      <c r="A128" s="600"/>
      <c r="B128" s="625"/>
      <c r="C128" s="626"/>
      <c r="D128" s="656" t="s">
        <v>661</v>
      </c>
      <c r="E128" s="657"/>
      <c r="F128" s="147" t="s">
        <v>1099</v>
      </c>
      <c r="G128" s="148"/>
      <c r="H128" s="142" t="s">
        <v>1102</v>
      </c>
      <c r="I128" s="498"/>
    </row>
    <row r="129" spans="1:9" ht="13.5" thickBot="1">
      <c r="A129" s="600"/>
      <c r="B129" s="658"/>
      <c r="C129" s="659"/>
      <c r="D129" s="658"/>
      <c r="E129" s="659"/>
      <c r="F129" s="150" t="s">
        <v>1101</v>
      </c>
      <c r="G129" s="151"/>
      <c r="H129" s="143" t="s">
        <v>1103</v>
      </c>
      <c r="I129" s="499"/>
    </row>
    <row r="130" spans="1:9" ht="12.75">
      <c r="A130" s="600"/>
      <c r="B130" s="656" t="s">
        <v>1539</v>
      </c>
      <c r="C130" s="657"/>
      <c r="D130" s="656" t="s">
        <v>1097</v>
      </c>
      <c r="E130" s="682"/>
      <c r="F130" s="147" t="s">
        <v>1120</v>
      </c>
      <c r="G130" s="148"/>
      <c r="H130" s="142" t="s">
        <v>1104</v>
      </c>
      <c r="I130" s="498"/>
    </row>
    <row r="131" spans="1:9" ht="13.5" thickBot="1">
      <c r="A131" s="600"/>
      <c r="B131" s="625"/>
      <c r="C131" s="626"/>
      <c r="D131" s="658"/>
      <c r="E131" s="683"/>
      <c r="F131" s="150" t="s">
        <v>1121</v>
      </c>
      <c r="G131" s="151"/>
      <c r="H131" s="143" t="s">
        <v>1105</v>
      </c>
      <c r="I131" s="499"/>
    </row>
    <row r="132" spans="1:9" ht="12.75">
      <c r="A132" s="600"/>
      <c r="B132" s="625"/>
      <c r="C132" s="626"/>
      <c r="D132" s="656" t="s">
        <v>661</v>
      </c>
      <c r="E132" s="682"/>
      <c r="F132" s="147" t="s">
        <v>1120</v>
      </c>
      <c r="G132" s="148"/>
      <c r="H132" s="142" t="s">
        <v>1106</v>
      </c>
      <c r="I132" s="498"/>
    </row>
    <row r="133" spans="1:9" ht="13.5" thickBot="1">
      <c r="A133" s="601"/>
      <c r="B133" s="658"/>
      <c r="C133" s="659"/>
      <c r="D133" s="658"/>
      <c r="E133" s="683"/>
      <c r="F133" s="150" t="s">
        <v>1122</v>
      </c>
      <c r="G133" s="151"/>
      <c r="H133" s="143" t="s">
        <v>1107</v>
      </c>
      <c r="I133" s="499"/>
    </row>
  </sheetData>
  <sheetProtection password="D63C" sheet="1"/>
  <mergeCells count="102">
    <mergeCell ref="D24:D27"/>
    <mergeCell ref="D28:D31"/>
    <mergeCell ref="E26:F27"/>
    <mergeCell ref="B51:E53"/>
    <mergeCell ref="B54:C58"/>
    <mergeCell ref="D57:F58"/>
    <mergeCell ref="B59:C60"/>
    <mergeCell ref="C44:E45"/>
    <mergeCell ref="B46:E50"/>
    <mergeCell ref="E38:F39"/>
    <mergeCell ref="E40:F41"/>
    <mergeCell ref="D42:F43"/>
    <mergeCell ref="A1:G2"/>
    <mergeCell ref="A7:G7"/>
    <mergeCell ref="A8:A62"/>
    <mergeCell ref="B8:C17"/>
    <mergeCell ref="B18:C23"/>
    <mergeCell ref="D8:D13"/>
    <mergeCell ref="D14:D17"/>
    <mergeCell ref="E14:E16"/>
    <mergeCell ref="D18:D19"/>
    <mergeCell ref="E24:F25"/>
    <mergeCell ref="A63:A78"/>
    <mergeCell ref="B63:E66"/>
    <mergeCell ref="B67:E70"/>
    <mergeCell ref="B71:E74"/>
    <mergeCell ref="B75:E76"/>
    <mergeCell ref="B77:E78"/>
    <mergeCell ref="B61:C62"/>
    <mergeCell ref="F90:G90"/>
    <mergeCell ref="F91:G91"/>
    <mergeCell ref="F92:G92"/>
    <mergeCell ref="C79:E83"/>
    <mergeCell ref="C34:C43"/>
    <mergeCell ref="D34:D37"/>
    <mergeCell ref="D38:D41"/>
    <mergeCell ref="B24:B45"/>
    <mergeCell ref="C24:C33"/>
    <mergeCell ref="F108:G108"/>
    <mergeCell ref="F109:G109"/>
    <mergeCell ref="F110:G110"/>
    <mergeCell ref="E28:F29"/>
    <mergeCell ref="E30:F31"/>
    <mergeCell ref="D32:E33"/>
    <mergeCell ref="E34:F35"/>
    <mergeCell ref="E36:F37"/>
    <mergeCell ref="F86:G86"/>
    <mergeCell ref="F87:G87"/>
    <mergeCell ref="F88:G88"/>
    <mergeCell ref="F89:G89"/>
    <mergeCell ref="F106:G106"/>
    <mergeCell ref="F107:G107"/>
    <mergeCell ref="A79:A123"/>
    <mergeCell ref="B79:B123"/>
    <mergeCell ref="F79:G79"/>
    <mergeCell ref="F80:G80"/>
    <mergeCell ref="F81:G81"/>
    <mergeCell ref="F82:G82"/>
    <mergeCell ref="F83:G83"/>
    <mergeCell ref="C84:C113"/>
    <mergeCell ref="F84:G84"/>
    <mergeCell ref="F85:G85"/>
    <mergeCell ref="F105:G105"/>
    <mergeCell ref="F93:G93"/>
    <mergeCell ref="F94:G94"/>
    <mergeCell ref="F95:G95"/>
    <mergeCell ref="F96:G96"/>
    <mergeCell ref="F97:G97"/>
    <mergeCell ref="F111:G111"/>
    <mergeCell ref="F112:G112"/>
    <mergeCell ref="F113:G113"/>
    <mergeCell ref="F98:G98"/>
    <mergeCell ref="F99:G99"/>
    <mergeCell ref="F100:G100"/>
    <mergeCell ref="F101:G101"/>
    <mergeCell ref="F102:G102"/>
    <mergeCell ref="F103:G103"/>
    <mergeCell ref="F104:G104"/>
    <mergeCell ref="F119:G119"/>
    <mergeCell ref="F120:G120"/>
    <mergeCell ref="F121:G121"/>
    <mergeCell ref="F122:G122"/>
    <mergeCell ref="F123:G123"/>
    <mergeCell ref="C118:E123"/>
    <mergeCell ref="D84:E89"/>
    <mergeCell ref="D90:E97"/>
    <mergeCell ref="D98:E105"/>
    <mergeCell ref="D106:E113"/>
    <mergeCell ref="C114:E117"/>
    <mergeCell ref="F118:G118"/>
    <mergeCell ref="F114:G114"/>
    <mergeCell ref="F115:G115"/>
    <mergeCell ref="F116:G116"/>
    <mergeCell ref="F117:G117"/>
    <mergeCell ref="A124:D125"/>
    <mergeCell ref="A126:A133"/>
    <mergeCell ref="B126:C129"/>
    <mergeCell ref="B130:C133"/>
    <mergeCell ref="D130:E131"/>
    <mergeCell ref="D132:E133"/>
    <mergeCell ref="D126:E127"/>
    <mergeCell ref="D128:E129"/>
  </mergeCells>
  <printOptions/>
  <pageMargins left="0.5905511811023623" right="0.1968503937007874" top="0.3937007874015748" bottom="0.1968503937007874" header="0" footer="0"/>
  <pageSetup fitToHeight="1" fitToWidth="1" horizontalDpi="600" verticalDpi="600" orientation="landscape" paperSize="9" scale="33"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I415"/>
  <sheetViews>
    <sheetView showGridLines="0" zoomScalePageLayoutView="0" workbookViewId="0" topLeftCell="A1">
      <selection activeCell="A1" sqref="A1:G2"/>
    </sheetView>
  </sheetViews>
  <sheetFormatPr defaultColWidth="11.421875" defaultRowHeight="12.75"/>
  <cols>
    <col min="1" max="1" width="8.140625" style="1" customWidth="1"/>
    <col min="2" max="2" width="5.7109375" style="1" customWidth="1"/>
    <col min="3" max="3" width="8.140625" style="1" customWidth="1"/>
    <col min="4" max="4" width="12.00390625" style="1" customWidth="1"/>
    <col min="5" max="6" width="21.8515625" style="1" customWidth="1"/>
    <col min="7" max="7" width="20.7109375" style="1" customWidth="1"/>
    <col min="8" max="8" width="6.7109375" style="1" customWidth="1"/>
    <col min="9" max="9" width="12.8515625" style="1" customWidth="1"/>
    <col min="10" max="16384" width="11.421875" style="1" customWidth="1"/>
  </cols>
  <sheetData>
    <row r="1" spans="1:9" ht="12.75" customHeight="1">
      <c r="A1" s="675" t="s">
        <v>1941</v>
      </c>
      <c r="B1" s="675"/>
      <c r="C1" s="675"/>
      <c r="D1" s="675"/>
      <c r="E1" s="675"/>
      <c r="F1" s="675"/>
      <c r="G1" s="675"/>
      <c r="H1" s="11"/>
      <c r="I1" s="11"/>
    </row>
    <row r="2" spans="1:9" ht="12.75">
      <c r="A2" s="675"/>
      <c r="B2" s="675"/>
      <c r="C2" s="675"/>
      <c r="D2" s="675"/>
      <c r="E2" s="675"/>
      <c r="F2" s="675"/>
      <c r="G2" s="675"/>
      <c r="H2" s="11"/>
      <c r="I2" s="11"/>
    </row>
    <row r="3" spans="1:9" ht="12.75">
      <c r="A3" s="3" t="s">
        <v>817</v>
      </c>
      <c r="B3" s="4">
        <f>clues</f>
        <v>0</v>
      </c>
      <c r="C3" s="4"/>
      <c r="D3" s="4"/>
      <c r="E3" s="4"/>
      <c r="F3" s="4"/>
      <c r="G3" s="3"/>
      <c r="H3" s="3"/>
      <c r="I3" s="2"/>
    </row>
    <row r="4" spans="1:9" ht="12.75">
      <c r="A4" s="3" t="s">
        <v>1866</v>
      </c>
      <c r="B4" s="3"/>
      <c r="C4" s="3"/>
      <c r="D4" s="4">
        <f>unidad</f>
        <v>0</v>
      </c>
      <c r="E4" s="4"/>
      <c r="F4" s="4"/>
      <c r="G4" s="4"/>
      <c r="H4" s="4"/>
      <c r="I4" s="4"/>
    </row>
    <row r="5" spans="1:9" ht="12.75">
      <c r="A5" s="7" t="s">
        <v>1865</v>
      </c>
      <c r="B5" s="4">
        <f>mes</f>
        <v>0</v>
      </c>
      <c r="C5" s="4"/>
      <c r="D5" s="4"/>
      <c r="E5" s="3"/>
      <c r="F5" s="3"/>
      <c r="G5" s="3"/>
      <c r="H5" s="7" t="s">
        <v>0</v>
      </c>
      <c r="I5" s="463">
        <f>anno</f>
        <v>2020</v>
      </c>
    </row>
    <row r="6" ht="13.5" thickBot="1"/>
    <row r="7" spans="1:9" ht="13.5" thickBot="1">
      <c r="A7" s="691" t="s">
        <v>57</v>
      </c>
      <c r="B7" s="692"/>
      <c r="C7" s="692"/>
      <c r="D7" s="692"/>
      <c r="E7" s="692"/>
      <c r="F7" s="692"/>
      <c r="G7" s="693"/>
      <c r="H7" s="204" t="s">
        <v>1421</v>
      </c>
      <c r="I7" s="41" t="s">
        <v>1</v>
      </c>
    </row>
    <row r="8" spans="1:9" ht="13.5" customHeight="1" thickBot="1">
      <c r="A8" s="843" t="s">
        <v>3238</v>
      </c>
      <c r="B8" s="844"/>
      <c r="C8" s="844"/>
      <c r="D8" s="844"/>
      <c r="E8" s="844"/>
      <c r="F8" s="270" t="s">
        <v>163</v>
      </c>
      <c r="G8" s="111"/>
      <c r="H8" s="269" t="s">
        <v>162</v>
      </c>
      <c r="I8" s="493"/>
    </row>
    <row r="9" spans="1:9" ht="13.5" thickBot="1">
      <c r="A9" s="843" t="s">
        <v>1608</v>
      </c>
      <c r="B9" s="844"/>
      <c r="C9" s="844"/>
      <c r="D9" s="844"/>
      <c r="E9" s="844"/>
      <c r="F9" s="270" t="s">
        <v>428</v>
      </c>
      <c r="G9" s="111"/>
      <c r="H9" s="269" t="s">
        <v>461</v>
      </c>
      <c r="I9" s="493"/>
    </row>
    <row r="10" spans="1:9" ht="13.5" thickBot="1">
      <c r="A10" s="843" t="s">
        <v>1521</v>
      </c>
      <c r="B10" s="844"/>
      <c r="C10" s="844"/>
      <c r="D10" s="845"/>
      <c r="E10" s="460" t="s">
        <v>256</v>
      </c>
      <c r="F10" s="841" t="s">
        <v>260</v>
      </c>
      <c r="G10" s="842"/>
      <c r="H10" s="32" t="s">
        <v>259</v>
      </c>
      <c r="I10" s="493"/>
    </row>
    <row r="11" spans="1:9" ht="12.75" customHeight="1" thickBot="1">
      <c r="A11" s="661" t="s">
        <v>278</v>
      </c>
      <c r="B11" s="662"/>
      <c r="C11" s="584" t="s">
        <v>1522</v>
      </c>
      <c r="D11" s="585"/>
      <c r="E11" s="586"/>
      <c r="F11" s="119" t="s">
        <v>1943</v>
      </c>
      <c r="G11" s="121"/>
      <c r="H11" s="92" t="s">
        <v>1942</v>
      </c>
      <c r="I11" s="487"/>
    </row>
    <row r="12" spans="1:9" ht="12.75">
      <c r="A12" s="668"/>
      <c r="B12" s="669"/>
      <c r="C12" s="584" t="s">
        <v>1944</v>
      </c>
      <c r="D12" s="586"/>
      <c r="E12" s="846" t="s">
        <v>1943</v>
      </c>
      <c r="F12" s="847"/>
      <c r="G12" s="258" t="s">
        <v>1946</v>
      </c>
      <c r="H12" s="142" t="s">
        <v>1945</v>
      </c>
      <c r="I12" s="487"/>
    </row>
    <row r="13" spans="1:9" ht="12.75">
      <c r="A13" s="668"/>
      <c r="B13" s="669"/>
      <c r="C13" s="587"/>
      <c r="D13" s="589"/>
      <c r="E13" s="848"/>
      <c r="F13" s="849"/>
      <c r="G13" s="264" t="s">
        <v>1948</v>
      </c>
      <c r="H13" s="92" t="s">
        <v>1947</v>
      </c>
      <c r="I13" s="488"/>
    </row>
    <row r="14" spans="1:9" ht="13.5" thickBot="1">
      <c r="A14" s="663"/>
      <c r="B14" s="664"/>
      <c r="C14" s="590"/>
      <c r="D14" s="592"/>
      <c r="E14" s="850"/>
      <c r="F14" s="851"/>
      <c r="G14" s="259" t="s">
        <v>1950</v>
      </c>
      <c r="H14" s="143" t="s">
        <v>1949</v>
      </c>
      <c r="I14" s="489"/>
    </row>
    <row r="15" spans="1:9" ht="12.75" customHeight="1">
      <c r="A15" s="584" t="s">
        <v>1952</v>
      </c>
      <c r="B15" s="585"/>
      <c r="C15" s="585"/>
      <c r="D15" s="585"/>
      <c r="E15" s="586"/>
      <c r="F15" s="147" t="s">
        <v>1954</v>
      </c>
      <c r="G15" s="267"/>
      <c r="H15" s="439" t="s">
        <v>1953</v>
      </c>
      <c r="I15" s="487"/>
    </row>
    <row r="16" spans="1:9" ht="12.75" customHeight="1">
      <c r="A16" s="587"/>
      <c r="B16" s="588"/>
      <c r="C16" s="588"/>
      <c r="D16" s="588"/>
      <c r="E16" s="589"/>
      <c r="F16" s="144" t="s">
        <v>1956</v>
      </c>
      <c r="G16" s="268"/>
      <c r="H16" s="440" t="s">
        <v>1955</v>
      </c>
      <c r="I16" s="488"/>
    </row>
    <row r="17" spans="1:9" ht="13.5" thickBot="1">
      <c r="A17" s="590"/>
      <c r="B17" s="591"/>
      <c r="C17" s="591"/>
      <c r="D17" s="591"/>
      <c r="E17" s="592"/>
      <c r="F17" s="150" t="s">
        <v>1958</v>
      </c>
      <c r="G17" s="17"/>
      <c r="H17" s="95" t="s">
        <v>1957</v>
      </c>
      <c r="I17" s="489"/>
    </row>
    <row r="18" spans="1:9" ht="12.75">
      <c r="A18" s="620" t="s">
        <v>374</v>
      </c>
      <c r="B18" s="620" t="s">
        <v>1529</v>
      </c>
      <c r="C18" s="607" t="s">
        <v>521</v>
      </c>
      <c r="D18" s="607" t="s">
        <v>522</v>
      </c>
      <c r="E18" s="656" t="s">
        <v>1109</v>
      </c>
      <c r="F18" s="682"/>
      <c r="G18" s="18" t="s">
        <v>586</v>
      </c>
      <c r="H18" s="178" t="s">
        <v>1034</v>
      </c>
      <c r="I18" s="487"/>
    </row>
    <row r="19" spans="1:9" ht="13.5" thickBot="1">
      <c r="A19" s="600"/>
      <c r="B19" s="600"/>
      <c r="C19" s="608"/>
      <c r="D19" s="608"/>
      <c r="E19" s="658"/>
      <c r="F19" s="683"/>
      <c r="G19" s="19" t="s">
        <v>958</v>
      </c>
      <c r="H19" s="255" t="s">
        <v>1035</v>
      </c>
      <c r="I19" s="497"/>
    </row>
    <row r="20" spans="1:9" ht="12.75">
      <c r="A20" s="600"/>
      <c r="B20" s="600"/>
      <c r="C20" s="608"/>
      <c r="D20" s="608"/>
      <c r="E20" s="656" t="s">
        <v>1110</v>
      </c>
      <c r="F20" s="682"/>
      <c r="G20" s="18" t="s">
        <v>586</v>
      </c>
      <c r="H20" s="263" t="s">
        <v>1036</v>
      </c>
      <c r="I20" s="487"/>
    </row>
    <row r="21" spans="1:9" ht="13.5" thickBot="1">
      <c r="A21" s="600"/>
      <c r="B21" s="600"/>
      <c r="C21" s="608"/>
      <c r="D21" s="608"/>
      <c r="E21" s="658"/>
      <c r="F21" s="683"/>
      <c r="G21" s="19" t="s">
        <v>958</v>
      </c>
      <c r="H21" s="255" t="s">
        <v>1037</v>
      </c>
      <c r="I21" s="497"/>
    </row>
    <row r="22" spans="1:9" ht="12.75">
      <c r="A22" s="600"/>
      <c r="B22" s="600"/>
      <c r="C22" s="608"/>
      <c r="D22" s="608"/>
      <c r="E22" s="682" t="s">
        <v>523</v>
      </c>
      <c r="F22" s="682"/>
      <c r="G22" s="18" t="s">
        <v>584</v>
      </c>
      <c r="H22" s="226" t="s">
        <v>583</v>
      </c>
      <c r="I22" s="487"/>
    </row>
    <row r="23" spans="1:9" ht="12.75">
      <c r="A23" s="600"/>
      <c r="B23" s="600"/>
      <c r="C23" s="608"/>
      <c r="D23" s="608"/>
      <c r="E23" s="716"/>
      <c r="F23" s="716"/>
      <c r="G23" s="42" t="s">
        <v>586</v>
      </c>
      <c r="H23" s="224" t="s">
        <v>585</v>
      </c>
      <c r="I23" s="488"/>
    </row>
    <row r="24" spans="1:9" ht="13.5" thickBot="1">
      <c r="A24" s="600"/>
      <c r="B24" s="600"/>
      <c r="C24" s="608"/>
      <c r="D24" s="608"/>
      <c r="E24" s="683"/>
      <c r="F24" s="683"/>
      <c r="G24" s="42" t="s">
        <v>958</v>
      </c>
      <c r="H24" s="263" t="s">
        <v>1029</v>
      </c>
      <c r="I24" s="489"/>
    </row>
    <row r="25" spans="1:9" ht="12.75">
      <c r="A25" s="600"/>
      <c r="B25" s="600"/>
      <c r="C25" s="608"/>
      <c r="D25" s="608"/>
      <c r="E25" s="682" t="s">
        <v>528</v>
      </c>
      <c r="F25" s="682"/>
      <c r="G25" s="18" t="s">
        <v>584</v>
      </c>
      <c r="H25" s="178" t="s">
        <v>587</v>
      </c>
      <c r="I25" s="487"/>
    </row>
    <row r="26" spans="1:9" ht="12.75">
      <c r="A26" s="600"/>
      <c r="B26" s="600"/>
      <c r="C26" s="608"/>
      <c r="D26" s="608"/>
      <c r="E26" s="716"/>
      <c r="F26" s="716"/>
      <c r="G26" s="42" t="s">
        <v>586</v>
      </c>
      <c r="H26" s="196" t="s">
        <v>588</v>
      </c>
      <c r="I26" s="488"/>
    </row>
    <row r="27" spans="1:9" ht="13.5" thickBot="1">
      <c r="A27" s="600"/>
      <c r="B27" s="600"/>
      <c r="C27" s="608"/>
      <c r="D27" s="608"/>
      <c r="E27" s="683"/>
      <c r="F27" s="683"/>
      <c r="G27" s="19" t="s">
        <v>958</v>
      </c>
      <c r="H27" s="263" t="s">
        <v>1030</v>
      </c>
      <c r="I27" s="489"/>
    </row>
    <row r="28" spans="1:9" ht="12.75">
      <c r="A28" s="600"/>
      <c r="B28" s="600"/>
      <c r="C28" s="608"/>
      <c r="D28" s="608"/>
      <c r="E28" s="682" t="s">
        <v>531</v>
      </c>
      <c r="F28" s="682"/>
      <c r="G28" s="260" t="s">
        <v>584</v>
      </c>
      <c r="H28" s="178" t="s">
        <v>589</v>
      </c>
      <c r="I28" s="487"/>
    </row>
    <row r="29" spans="1:9" ht="13.5" thickBot="1">
      <c r="A29" s="600"/>
      <c r="B29" s="600"/>
      <c r="C29" s="608"/>
      <c r="D29" s="608"/>
      <c r="E29" s="683"/>
      <c r="F29" s="683"/>
      <c r="G29" s="42" t="s">
        <v>958</v>
      </c>
      <c r="H29" s="263" t="s">
        <v>1031</v>
      </c>
      <c r="I29" s="489"/>
    </row>
    <row r="30" spans="1:9" ht="12.75">
      <c r="A30" s="600"/>
      <c r="B30" s="600"/>
      <c r="C30" s="608"/>
      <c r="D30" s="608"/>
      <c r="E30" s="682" t="s">
        <v>590</v>
      </c>
      <c r="F30" s="682"/>
      <c r="G30" s="18" t="s">
        <v>584</v>
      </c>
      <c r="H30" s="178" t="s">
        <v>591</v>
      </c>
      <c r="I30" s="487"/>
    </row>
    <row r="31" spans="1:9" ht="13.5" thickBot="1">
      <c r="A31" s="600"/>
      <c r="B31" s="600"/>
      <c r="C31" s="608"/>
      <c r="D31" s="608"/>
      <c r="E31" s="683"/>
      <c r="F31" s="683"/>
      <c r="G31" s="19" t="s">
        <v>958</v>
      </c>
      <c r="H31" s="263" t="s">
        <v>1032</v>
      </c>
      <c r="I31" s="489"/>
    </row>
    <row r="32" spans="1:9" ht="12.75">
      <c r="A32" s="600"/>
      <c r="B32" s="600"/>
      <c r="C32" s="608"/>
      <c r="D32" s="608"/>
      <c r="E32" s="682" t="s">
        <v>1807</v>
      </c>
      <c r="F32" s="682"/>
      <c r="G32" s="18" t="s">
        <v>584</v>
      </c>
      <c r="H32" s="178" t="s">
        <v>594</v>
      </c>
      <c r="I32" s="487"/>
    </row>
    <row r="33" spans="1:9" ht="12.75">
      <c r="A33" s="600"/>
      <c r="B33" s="600"/>
      <c r="C33" s="608"/>
      <c r="D33" s="608"/>
      <c r="E33" s="716"/>
      <c r="F33" s="716"/>
      <c r="G33" s="260" t="s">
        <v>586</v>
      </c>
      <c r="H33" s="263" t="s">
        <v>595</v>
      </c>
      <c r="I33" s="488"/>
    </row>
    <row r="34" spans="1:9" ht="13.5" thickBot="1">
      <c r="A34" s="600"/>
      <c r="B34" s="600"/>
      <c r="C34" s="608"/>
      <c r="D34" s="608"/>
      <c r="E34" s="683"/>
      <c r="F34" s="683"/>
      <c r="G34" s="19" t="s">
        <v>958</v>
      </c>
      <c r="H34" s="263" t="s">
        <v>1033</v>
      </c>
      <c r="I34" s="489"/>
    </row>
    <row r="35" spans="1:9" ht="22.5">
      <c r="A35" s="600"/>
      <c r="B35" s="600"/>
      <c r="C35" s="608"/>
      <c r="D35" s="608"/>
      <c r="E35" s="682" t="s">
        <v>537</v>
      </c>
      <c r="F35" s="682"/>
      <c r="G35" s="260" t="s">
        <v>539</v>
      </c>
      <c r="H35" s="226" t="s">
        <v>592</v>
      </c>
      <c r="I35" s="490"/>
    </row>
    <row r="36" spans="1:9" ht="13.5" thickBot="1">
      <c r="A36" s="600"/>
      <c r="B36" s="600"/>
      <c r="C36" s="608"/>
      <c r="D36" s="609"/>
      <c r="E36" s="683"/>
      <c r="F36" s="683"/>
      <c r="G36" s="261" t="s">
        <v>541</v>
      </c>
      <c r="H36" s="227" t="s">
        <v>593</v>
      </c>
      <c r="I36" s="489"/>
    </row>
    <row r="37" spans="1:9" ht="23.25" thickBot="1">
      <c r="A37" s="600"/>
      <c r="B37" s="600"/>
      <c r="C37" s="608"/>
      <c r="D37" s="604" t="s">
        <v>542</v>
      </c>
      <c r="E37" s="605"/>
      <c r="F37" s="605"/>
      <c r="G37" s="16" t="s">
        <v>544</v>
      </c>
      <c r="H37" s="239" t="s">
        <v>596</v>
      </c>
      <c r="I37" s="493"/>
    </row>
    <row r="38" spans="1:9" ht="13.5" thickBot="1">
      <c r="A38" s="600"/>
      <c r="B38" s="600"/>
      <c r="C38" s="608"/>
      <c r="D38" s="584" t="s">
        <v>1281</v>
      </c>
      <c r="E38" s="585"/>
      <c r="F38" s="585"/>
      <c r="G38" s="16" t="s">
        <v>1811</v>
      </c>
      <c r="H38" s="239" t="s">
        <v>1808</v>
      </c>
      <c r="I38" s="493"/>
    </row>
    <row r="39" spans="1:9" ht="13.5" thickBot="1">
      <c r="A39" s="600"/>
      <c r="B39" s="600"/>
      <c r="C39" s="608"/>
      <c r="D39" s="587"/>
      <c r="E39" s="588"/>
      <c r="F39" s="588"/>
      <c r="G39" s="16" t="s">
        <v>1812</v>
      </c>
      <c r="H39" s="239" t="s">
        <v>1809</v>
      </c>
      <c r="I39" s="493"/>
    </row>
    <row r="40" spans="1:9" ht="13.5" thickBot="1">
      <c r="A40" s="600"/>
      <c r="B40" s="600"/>
      <c r="C40" s="609"/>
      <c r="D40" s="590"/>
      <c r="E40" s="591"/>
      <c r="F40" s="591"/>
      <c r="G40" s="16" t="s">
        <v>1813</v>
      </c>
      <c r="H40" s="239" t="s">
        <v>1810</v>
      </c>
      <c r="I40" s="493"/>
    </row>
    <row r="41" spans="1:9" ht="13.5" thickBot="1">
      <c r="A41" s="600"/>
      <c r="B41" s="600"/>
      <c r="C41" s="604" t="s">
        <v>597</v>
      </c>
      <c r="D41" s="605"/>
      <c r="E41" s="605"/>
      <c r="F41" s="605"/>
      <c r="G41" s="20" t="s">
        <v>599</v>
      </c>
      <c r="H41" s="239" t="s">
        <v>598</v>
      </c>
      <c r="I41" s="493"/>
    </row>
    <row r="42" spans="1:9" ht="13.5" thickBot="1">
      <c r="A42" s="600"/>
      <c r="B42" s="600"/>
      <c r="C42" s="641" t="s">
        <v>1048</v>
      </c>
      <c r="D42" s="642"/>
      <c r="E42" s="604" t="s">
        <v>963</v>
      </c>
      <c r="F42" s="605"/>
      <c r="G42" s="16" t="s">
        <v>1047</v>
      </c>
      <c r="H42" s="239" t="s">
        <v>1038</v>
      </c>
      <c r="I42" s="493"/>
    </row>
    <row r="43" spans="1:9" ht="12.75">
      <c r="A43" s="600"/>
      <c r="B43" s="600"/>
      <c r="C43" s="643"/>
      <c r="D43" s="644"/>
      <c r="E43" s="584" t="s">
        <v>964</v>
      </c>
      <c r="F43" s="585"/>
      <c r="G43" s="15" t="s">
        <v>959</v>
      </c>
      <c r="H43" s="263" t="s">
        <v>1039</v>
      </c>
      <c r="I43" s="487"/>
    </row>
    <row r="44" spans="1:9" ht="12.75">
      <c r="A44" s="600"/>
      <c r="B44" s="600"/>
      <c r="C44" s="643"/>
      <c r="D44" s="644"/>
      <c r="E44" s="587"/>
      <c r="F44" s="588"/>
      <c r="G44" s="21" t="s">
        <v>962</v>
      </c>
      <c r="H44" s="263" t="s">
        <v>1040</v>
      </c>
      <c r="I44" s="488"/>
    </row>
    <row r="45" spans="1:9" ht="12.75">
      <c r="A45" s="600"/>
      <c r="B45" s="600"/>
      <c r="C45" s="643"/>
      <c r="D45" s="644"/>
      <c r="E45" s="587"/>
      <c r="F45" s="588"/>
      <c r="G45" s="21" t="s">
        <v>960</v>
      </c>
      <c r="H45" s="263" t="s">
        <v>1041</v>
      </c>
      <c r="I45" s="488"/>
    </row>
    <row r="46" spans="1:9" ht="13.5" thickBot="1">
      <c r="A46" s="600"/>
      <c r="B46" s="600"/>
      <c r="C46" s="643"/>
      <c r="D46" s="644"/>
      <c r="E46" s="590"/>
      <c r="F46" s="591"/>
      <c r="G46" s="14" t="s">
        <v>961</v>
      </c>
      <c r="H46" s="255" t="s">
        <v>1042</v>
      </c>
      <c r="I46" s="489"/>
    </row>
    <row r="47" spans="1:9" ht="12.75">
      <c r="A47" s="600"/>
      <c r="B47" s="600"/>
      <c r="C47" s="643"/>
      <c r="D47" s="644"/>
      <c r="E47" s="584" t="s">
        <v>965</v>
      </c>
      <c r="F47" s="585"/>
      <c r="G47" s="15" t="s">
        <v>959</v>
      </c>
      <c r="H47" s="263" t="s">
        <v>1043</v>
      </c>
      <c r="I47" s="487"/>
    </row>
    <row r="48" spans="1:9" ht="12.75">
      <c r="A48" s="600"/>
      <c r="B48" s="600"/>
      <c r="C48" s="643"/>
      <c r="D48" s="644"/>
      <c r="E48" s="587"/>
      <c r="F48" s="588"/>
      <c r="G48" s="21" t="s">
        <v>962</v>
      </c>
      <c r="H48" s="263" t="s">
        <v>1044</v>
      </c>
      <c r="I48" s="488"/>
    </row>
    <row r="49" spans="1:9" ht="12.75">
      <c r="A49" s="600"/>
      <c r="B49" s="600"/>
      <c r="C49" s="643"/>
      <c r="D49" s="644"/>
      <c r="E49" s="587"/>
      <c r="F49" s="588"/>
      <c r="G49" s="21" t="s">
        <v>960</v>
      </c>
      <c r="H49" s="263" t="s">
        <v>1045</v>
      </c>
      <c r="I49" s="488"/>
    </row>
    <row r="50" spans="1:9" ht="13.5" thickBot="1">
      <c r="A50" s="601"/>
      <c r="B50" s="601"/>
      <c r="C50" s="645"/>
      <c r="D50" s="646"/>
      <c r="E50" s="590"/>
      <c r="F50" s="591"/>
      <c r="G50" s="14" t="s">
        <v>961</v>
      </c>
      <c r="H50" s="255" t="s">
        <v>1046</v>
      </c>
      <c r="I50" s="489"/>
    </row>
    <row r="51" spans="1:9" ht="12.75" customHeight="1">
      <c r="A51" s="602" t="s">
        <v>600</v>
      </c>
      <c r="B51" s="620" t="s">
        <v>164</v>
      </c>
      <c r="C51" s="602" t="s">
        <v>1530</v>
      </c>
      <c r="D51" s="690"/>
      <c r="E51" s="616" t="s">
        <v>602</v>
      </c>
      <c r="F51" s="131" t="s">
        <v>199</v>
      </c>
      <c r="G51" s="132"/>
      <c r="H51" s="191" t="s">
        <v>603</v>
      </c>
      <c r="I51" s="487"/>
    </row>
    <row r="52" spans="1:9" ht="12.75">
      <c r="A52" s="603"/>
      <c r="B52" s="600"/>
      <c r="C52" s="603"/>
      <c r="D52" s="688"/>
      <c r="E52" s="617"/>
      <c r="F52" s="134" t="s">
        <v>201</v>
      </c>
      <c r="G52" s="135"/>
      <c r="H52" s="192" t="s">
        <v>606</v>
      </c>
      <c r="I52" s="488"/>
    </row>
    <row r="53" spans="1:9" ht="12.75">
      <c r="A53" s="603"/>
      <c r="B53" s="600"/>
      <c r="C53" s="603"/>
      <c r="D53" s="688"/>
      <c r="E53" s="617"/>
      <c r="F53" s="134" t="s">
        <v>203</v>
      </c>
      <c r="G53" s="135"/>
      <c r="H53" s="192" t="s">
        <v>609</v>
      </c>
      <c r="I53" s="488"/>
    </row>
    <row r="54" spans="1:9" ht="12.75">
      <c r="A54" s="603"/>
      <c r="B54" s="600"/>
      <c r="C54" s="603"/>
      <c r="D54" s="688"/>
      <c r="E54" s="617"/>
      <c r="F54" s="134" t="s">
        <v>205</v>
      </c>
      <c r="G54" s="135"/>
      <c r="H54" s="192" t="s">
        <v>611</v>
      </c>
      <c r="I54" s="488"/>
    </row>
    <row r="55" spans="1:9" ht="12.75">
      <c r="A55" s="603"/>
      <c r="B55" s="600"/>
      <c r="C55" s="603"/>
      <c r="D55" s="688"/>
      <c r="E55" s="617"/>
      <c r="F55" s="134" t="s">
        <v>207</v>
      </c>
      <c r="G55" s="135"/>
      <c r="H55" s="192" t="s">
        <v>613</v>
      </c>
      <c r="I55" s="488"/>
    </row>
    <row r="56" spans="1:9" ht="12.75">
      <c r="A56" s="603"/>
      <c r="B56" s="600"/>
      <c r="C56" s="603"/>
      <c r="D56" s="688"/>
      <c r="E56" s="617"/>
      <c r="F56" s="106" t="s">
        <v>209</v>
      </c>
      <c r="G56" s="108"/>
      <c r="H56" s="192" t="s">
        <v>616</v>
      </c>
      <c r="I56" s="488"/>
    </row>
    <row r="57" spans="1:9" ht="12.75">
      <c r="A57" s="603"/>
      <c r="B57" s="600"/>
      <c r="C57" s="603"/>
      <c r="D57" s="688"/>
      <c r="E57" s="617"/>
      <c r="F57" s="134" t="s">
        <v>945</v>
      </c>
      <c r="G57" s="135"/>
      <c r="H57" s="192" t="s">
        <v>994</v>
      </c>
      <c r="I57" s="488"/>
    </row>
    <row r="58" spans="1:9" ht="12.75">
      <c r="A58" s="603"/>
      <c r="B58" s="600"/>
      <c r="C58" s="603"/>
      <c r="D58" s="688"/>
      <c r="E58" s="617"/>
      <c r="F58" s="134" t="s">
        <v>211</v>
      </c>
      <c r="G58" s="135"/>
      <c r="H58" s="192" t="s">
        <v>618</v>
      </c>
      <c r="I58" s="488"/>
    </row>
    <row r="59" spans="1:9" ht="12.75">
      <c r="A59" s="603"/>
      <c r="B59" s="600"/>
      <c r="C59" s="603"/>
      <c r="D59" s="688"/>
      <c r="E59" s="617"/>
      <c r="F59" s="106" t="s">
        <v>221</v>
      </c>
      <c r="G59" s="108"/>
      <c r="H59" s="192" t="s">
        <v>620</v>
      </c>
      <c r="I59" s="488"/>
    </row>
    <row r="60" spans="1:9" ht="12.75">
      <c r="A60" s="603"/>
      <c r="B60" s="600"/>
      <c r="C60" s="603"/>
      <c r="D60" s="688"/>
      <c r="E60" s="617"/>
      <c r="F60" s="106" t="s">
        <v>222</v>
      </c>
      <c r="G60" s="108"/>
      <c r="H60" s="192" t="s">
        <v>622</v>
      </c>
      <c r="I60" s="488"/>
    </row>
    <row r="61" spans="1:9" ht="13.5" thickBot="1">
      <c r="A61" s="603"/>
      <c r="B61" s="600"/>
      <c r="C61" s="603"/>
      <c r="D61" s="688"/>
      <c r="E61" s="618"/>
      <c r="F61" s="123" t="s">
        <v>213</v>
      </c>
      <c r="G61" s="125"/>
      <c r="H61" s="193" t="s">
        <v>625</v>
      </c>
      <c r="I61" s="489"/>
    </row>
    <row r="62" spans="1:9" ht="12.75">
      <c r="A62" s="603"/>
      <c r="B62" s="600"/>
      <c r="C62" s="603"/>
      <c r="D62" s="688"/>
      <c r="E62" s="616" t="s">
        <v>627</v>
      </c>
      <c r="F62" s="131" t="s">
        <v>199</v>
      </c>
      <c r="G62" s="132"/>
      <c r="H62" s="94" t="s">
        <v>628</v>
      </c>
      <c r="I62" s="487"/>
    </row>
    <row r="63" spans="1:9" ht="12.75">
      <c r="A63" s="603"/>
      <c r="B63" s="600"/>
      <c r="C63" s="603"/>
      <c r="D63" s="688"/>
      <c r="E63" s="617"/>
      <c r="F63" s="134" t="s">
        <v>201</v>
      </c>
      <c r="G63" s="135"/>
      <c r="H63" s="92" t="s">
        <v>630</v>
      </c>
      <c r="I63" s="488"/>
    </row>
    <row r="64" spans="1:9" ht="12.75">
      <c r="A64" s="603"/>
      <c r="B64" s="600"/>
      <c r="C64" s="603"/>
      <c r="D64" s="688"/>
      <c r="E64" s="617"/>
      <c r="F64" s="134" t="s">
        <v>203</v>
      </c>
      <c r="G64" s="135"/>
      <c r="H64" s="92" t="s">
        <v>632</v>
      </c>
      <c r="I64" s="488"/>
    </row>
    <row r="65" spans="1:9" ht="12.75">
      <c r="A65" s="603"/>
      <c r="B65" s="600"/>
      <c r="C65" s="603"/>
      <c r="D65" s="688"/>
      <c r="E65" s="617"/>
      <c r="F65" s="134" t="s">
        <v>205</v>
      </c>
      <c r="G65" s="135"/>
      <c r="H65" s="92" t="s">
        <v>635</v>
      </c>
      <c r="I65" s="488"/>
    </row>
    <row r="66" spans="1:9" ht="12.75">
      <c r="A66" s="603"/>
      <c r="B66" s="600"/>
      <c r="C66" s="603"/>
      <c r="D66" s="688"/>
      <c r="E66" s="617"/>
      <c r="F66" s="134" t="s">
        <v>207</v>
      </c>
      <c r="G66" s="135"/>
      <c r="H66" s="92" t="s">
        <v>637</v>
      </c>
      <c r="I66" s="488"/>
    </row>
    <row r="67" spans="1:9" ht="12.75">
      <c r="A67" s="603"/>
      <c r="B67" s="600"/>
      <c r="C67" s="603"/>
      <c r="D67" s="688"/>
      <c r="E67" s="617"/>
      <c r="F67" s="106" t="s">
        <v>209</v>
      </c>
      <c r="G67" s="108"/>
      <c r="H67" s="92" t="s">
        <v>640</v>
      </c>
      <c r="I67" s="488"/>
    </row>
    <row r="68" spans="1:9" ht="12.75">
      <c r="A68" s="603"/>
      <c r="B68" s="600"/>
      <c r="C68" s="603"/>
      <c r="D68" s="688"/>
      <c r="E68" s="617"/>
      <c r="F68" s="134" t="s">
        <v>945</v>
      </c>
      <c r="G68" s="135"/>
      <c r="H68" s="93" t="s">
        <v>995</v>
      </c>
      <c r="I68" s="488"/>
    </row>
    <row r="69" spans="1:9" ht="12.75">
      <c r="A69" s="603"/>
      <c r="B69" s="600"/>
      <c r="C69" s="603"/>
      <c r="D69" s="688"/>
      <c r="E69" s="617"/>
      <c r="F69" s="134" t="s">
        <v>211</v>
      </c>
      <c r="G69" s="135"/>
      <c r="H69" s="92" t="s">
        <v>642</v>
      </c>
      <c r="I69" s="488"/>
    </row>
    <row r="70" spans="1:9" ht="12.75">
      <c r="A70" s="603"/>
      <c r="B70" s="600"/>
      <c r="C70" s="603"/>
      <c r="D70" s="688"/>
      <c r="E70" s="617"/>
      <c r="F70" s="106" t="s">
        <v>221</v>
      </c>
      <c r="G70" s="108"/>
      <c r="H70" s="92" t="s">
        <v>643</v>
      </c>
      <c r="I70" s="488"/>
    </row>
    <row r="71" spans="1:9" ht="12.75">
      <c r="A71" s="603"/>
      <c r="B71" s="600"/>
      <c r="C71" s="603"/>
      <c r="D71" s="688"/>
      <c r="E71" s="617"/>
      <c r="F71" s="106" t="s">
        <v>222</v>
      </c>
      <c r="G71" s="108"/>
      <c r="H71" s="92" t="s">
        <v>644</v>
      </c>
      <c r="I71" s="488"/>
    </row>
    <row r="72" spans="1:9" ht="13.5" thickBot="1">
      <c r="A72" s="603"/>
      <c r="B72" s="600"/>
      <c r="C72" s="603"/>
      <c r="D72" s="688"/>
      <c r="E72" s="618"/>
      <c r="F72" s="123" t="s">
        <v>213</v>
      </c>
      <c r="G72" s="125"/>
      <c r="H72" s="143" t="s">
        <v>645</v>
      </c>
      <c r="I72" s="489"/>
    </row>
    <row r="73" spans="1:9" ht="12.75" customHeight="1">
      <c r="A73" s="603"/>
      <c r="B73" s="600"/>
      <c r="C73" s="602" t="s">
        <v>1531</v>
      </c>
      <c r="D73" s="690"/>
      <c r="E73" s="616" t="s">
        <v>601</v>
      </c>
      <c r="F73" s="131" t="s">
        <v>199</v>
      </c>
      <c r="G73" s="132"/>
      <c r="H73" s="432" t="s">
        <v>646</v>
      </c>
      <c r="I73" s="487"/>
    </row>
    <row r="74" spans="1:9" ht="12.75">
      <c r="A74" s="603"/>
      <c r="B74" s="600"/>
      <c r="C74" s="603"/>
      <c r="D74" s="688"/>
      <c r="E74" s="617"/>
      <c r="F74" s="134" t="s">
        <v>201</v>
      </c>
      <c r="G74" s="135"/>
      <c r="H74" s="92" t="s">
        <v>647</v>
      </c>
      <c r="I74" s="488"/>
    </row>
    <row r="75" spans="1:9" ht="12.75">
      <c r="A75" s="603"/>
      <c r="B75" s="600"/>
      <c r="C75" s="603"/>
      <c r="D75" s="688"/>
      <c r="E75" s="617"/>
      <c r="F75" s="134" t="s">
        <v>203</v>
      </c>
      <c r="G75" s="135"/>
      <c r="H75" s="92" t="s">
        <v>648</v>
      </c>
      <c r="I75" s="488"/>
    </row>
    <row r="76" spans="1:9" ht="12.75">
      <c r="A76" s="603"/>
      <c r="B76" s="600"/>
      <c r="C76" s="603"/>
      <c r="D76" s="688"/>
      <c r="E76" s="617"/>
      <c r="F76" s="134" t="s">
        <v>205</v>
      </c>
      <c r="G76" s="135"/>
      <c r="H76" s="92" t="s">
        <v>649</v>
      </c>
      <c r="I76" s="488"/>
    </row>
    <row r="77" spans="1:9" ht="12.75">
      <c r="A77" s="603"/>
      <c r="B77" s="600"/>
      <c r="C77" s="603"/>
      <c r="D77" s="688"/>
      <c r="E77" s="617"/>
      <c r="F77" s="134" t="s">
        <v>207</v>
      </c>
      <c r="G77" s="135"/>
      <c r="H77" s="92" t="s">
        <v>650</v>
      </c>
      <c r="I77" s="488"/>
    </row>
    <row r="78" spans="1:9" ht="12.75">
      <c r="A78" s="603"/>
      <c r="B78" s="600"/>
      <c r="C78" s="603"/>
      <c r="D78" s="688"/>
      <c r="E78" s="617"/>
      <c r="F78" s="106" t="s">
        <v>209</v>
      </c>
      <c r="G78" s="108"/>
      <c r="H78" s="92" t="s">
        <v>651</v>
      </c>
      <c r="I78" s="488"/>
    </row>
    <row r="79" spans="1:9" ht="12.75">
      <c r="A79" s="603"/>
      <c r="B79" s="600"/>
      <c r="C79" s="603"/>
      <c r="D79" s="688"/>
      <c r="E79" s="617"/>
      <c r="F79" s="134" t="s">
        <v>945</v>
      </c>
      <c r="G79" s="135"/>
      <c r="H79" s="92" t="s">
        <v>996</v>
      </c>
      <c r="I79" s="488"/>
    </row>
    <row r="80" spans="1:9" ht="12.75">
      <c r="A80" s="603"/>
      <c r="B80" s="600"/>
      <c r="C80" s="603"/>
      <c r="D80" s="688"/>
      <c r="E80" s="617"/>
      <c r="F80" s="134" t="s">
        <v>211</v>
      </c>
      <c r="G80" s="135"/>
      <c r="H80" s="92" t="s">
        <v>652</v>
      </c>
      <c r="I80" s="488"/>
    </row>
    <row r="81" spans="1:9" ht="13.5" thickBot="1">
      <c r="A81" s="665"/>
      <c r="B81" s="601"/>
      <c r="C81" s="665"/>
      <c r="D81" s="689"/>
      <c r="E81" s="618"/>
      <c r="F81" s="123" t="s">
        <v>213</v>
      </c>
      <c r="G81" s="125"/>
      <c r="H81" s="442" t="s">
        <v>653</v>
      </c>
      <c r="I81" s="489"/>
    </row>
    <row r="82" spans="1:9" ht="12.75">
      <c r="A82" s="835" t="s">
        <v>1959</v>
      </c>
      <c r="B82" s="838" t="s">
        <v>1709</v>
      </c>
      <c r="C82" s="839"/>
      <c r="D82" s="827"/>
      <c r="E82" s="821" t="s">
        <v>675</v>
      </c>
      <c r="F82" s="840"/>
      <c r="G82" s="840"/>
      <c r="H82" s="439" t="s">
        <v>1648</v>
      </c>
      <c r="I82" s="494"/>
    </row>
    <row r="83" spans="1:9" ht="12.75">
      <c r="A83" s="836"/>
      <c r="B83" s="828"/>
      <c r="C83" s="829"/>
      <c r="D83" s="830"/>
      <c r="E83" s="823" t="s">
        <v>676</v>
      </c>
      <c r="F83" s="824"/>
      <c r="G83" s="824"/>
      <c r="H83" s="440" t="s">
        <v>1649</v>
      </c>
      <c r="I83" s="495"/>
    </row>
    <row r="84" spans="1:9" ht="12.75">
      <c r="A84" s="836"/>
      <c r="B84" s="828"/>
      <c r="C84" s="829"/>
      <c r="D84" s="830"/>
      <c r="E84" s="823" t="s">
        <v>677</v>
      </c>
      <c r="F84" s="824"/>
      <c r="G84" s="824"/>
      <c r="H84" s="440" t="s">
        <v>1650</v>
      </c>
      <c r="I84" s="495"/>
    </row>
    <row r="85" spans="1:9" ht="13.5" thickBot="1">
      <c r="A85" s="836"/>
      <c r="B85" s="831"/>
      <c r="C85" s="832"/>
      <c r="D85" s="833"/>
      <c r="E85" s="817" t="s">
        <v>678</v>
      </c>
      <c r="F85" s="818"/>
      <c r="G85" s="818"/>
      <c r="H85" s="440" t="s">
        <v>1651</v>
      </c>
      <c r="I85" s="496"/>
    </row>
    <row r="86" spans="1:9" ht="12.75">
      <c r="A86" s="836"/>
      <c r="B86" s="838" t="s">
        <v>1708</v>
      </c>
      <c r="C86" s="839"/>
      <c r="D86" s="827"/>
      <c r="E86" s="821" t="s">
        <v>675</v>
      </c>
      <c r="F86" s="822"/>
      <c r="G86" s="822"/>
      <c r="H86" s="439" t="s">
        <v>1652</v>
      </c>
      <c r="I86" s="494"/>
    </row>
    <row r="87" spans="1:9" ht="12.75">
      <c r="A87" s="836"/>
      <c r="B87" s="828"/>
      <c r="C87" s="829"/>
      <c r="D87" s="830"/>
      <c r="E87" s="823" t="s">
        <v>676</v>
      </c>
      <c r="F87" s="824"/>
      <c r="G87" s="824"/>
      <c r="H87" s="440" t="s">
        <v>1653</v>
      </c>
      <c r="I87" s="495"/>
    </row>
    <row r="88" spans="1:9" ht="12.75">
      <c r="A88" s="836"/>
      <c r="B88" s="828"/>
      <c r="C88" s="829"/>
      <c r="D88" s="830"/>
      <c r="E88" s="823" t="s">
        <v>677</v>
      </c>
      <c r="F88" s="824"/>
      <c r="G88" s="824"/>
      <c r="H88" s="440" t="s">
        <v>1654</v>
      </c>
      <c r="I88" s="495"/>
    </row>
    <row r="89" spans="1:9" ht="13.5" thickBot="1">
      <c r="A89" s="836"/>
      <c r="B89" s="831"/>
      <c r="C89" s="832"/>
      <c r="D89" s="833"/>
      <c r="E89" s="817" t="s">
        <v>678</v>
      </c>
      <c r="F89" s="818"/>
      <c r="G89" s="818"/>
      <c r="H89" s="440" t="s">
        <v>1655</v>
      </c>
      <c r="I89" s="496"/>
    </row>
    <row r="90" spans="1:9" ht="12.75">
      <c r="A90" s="836"/>
      <c r="B90" s="838" t="s">
        <v>1710</v>
      </c>
      <c r="C90" s="839"/>
      <c r="D90" s="827"/>
      <c r="E90" s="821" t="s">
        <v>675</v>
      </c>
      <c r="F90" s="822"/>
      <c r="G90" s="822"/>
      <c r="H90" s="439" t="s">
        <v>1656</v>
      </c>
      <c r="I90" s="494"/>
    </row>
    <row r="91" spans="1:9" ht="12.75">
      <c r="A91" s="836"/>
      <c r="B91" s="828"/>
      <c r="C91" s="829"/>
      <c r="D91" s="830"/>
      <c r="E91" s="823" t="s">
        <v>676</v>
      </c>
      <c r="F91" s="824"/>
      <c r="G91" s="824"/>
      <c r="H91" s="440" t="s">
        <v>1657</v>
      </c>
      <c r="I91" s="495"/>
    </row>
    <row r="92" spans="1:9" ht="12.75">
      <c r="A92" s="836"/>
      <c r="B92" s="828"/>
      <c r="C92" s="829"/>
      <c r="D92" s="830"/>
      <c r="E92" s="823" t="s">
        <v>677</v>
      </c>
      <c r="F92" s="824"/>
      <c r="G92" s="824"/>
      <c r="H92" s="222" t="s">
        <v>1658</v>
      </c>
      <c r="I92" s="495"/>
    </row>
    <row r="93" spans="1:9" ht="13.5" thickBot="1">
      <c r="A93" s="836"/>
      <c r="B93" s="831"/>
      <c r="C93" s="832"/>
      <c r="D93" s="833"/>
      <c r="E93" s="817" t="s">
        <v>678</v>
      </c>
      <c r="F93" s="818"/>
      <c r="G93" s="818"/>
      <c r="H93" s="441" t="s">
        <v>1659</v>
      </c>
      <c r="I93" s="496"/>
    </row>
    <row r="94" spans="1:9" ht="12.75">
      <c r="A94" s="836"/>
      <c r="B94" s="656" t="s">
        <v>1711</v>
      </c>
      <c r="C94" s="682"/>
      <c r="D94" s="827"/>
      <c r="E94" s="821" t="s">
        <v>675</v>
      </c>
      <c r="F94" s="822"/>
      <c r="G94" s="822"/>
      <c r="H94" s="439" t="s">
        <v>1660</v>
      </c>
      <c r="I94" s="494"/>
    </row>
    <row r="95" spans="1:9" ht="12.75">
      <c r="A95" s="836"/>
      <c r="B95" s="828"/>
      <c r="C95" s="829"/>
      <c r="D95" s="830"/>
      <c r="E95" s="823" t="s">
        <v>676</v>
      </c>
      <c r="F95" s="824"/>
      <c r="G95" s="824"/>
      <c r="H95" s="440" t="s">
        <v>1661</v>
      </c>
      <c r="I95" s="495"/>
    </row>
    <row r="96" spans="1:9" ht="12.75">
      <c r="A96" s="836"/>
      <c r="B96" s="828"/>
      <c r="C96" s="829"/>
      <c r="D96" s="830"/>
      <c r="E96" s="823" t="s">
        <v>677</v>
      </c>
      <c r="F96" s="824"/>
      <c r="G96" s="824"/>
      <c r="H96" s="222" t="s">
        <v>1662</v>
      </c>
      <c r="I96" s="495"/>
    </row>
    <row r="97" spans="1:9" ht="13.5" thickBot="1">
      <c r="A97" s="836"/>
      <c r="B97" s="831"/>
      <c r="C97" s="832"/>
      <c r="D97" s="833"/>
      <c r="E97" s="817" t="s">
        <v>678</v>
      </c>
      <c r="F97" s="818"/>
      <c r="G97" s="818"/>
      <c r="H97" s="441" t="s">
        <v>1663</v>
      </c>
      <c r="I97" s="496"/>
    </row>
    <row r="98" spans="1:9" ht="12.75">
      <c r="A98" s="836"/>
      <c r="B98" s="656" t="s">
        <v>1712</v>
      </c>
      <c r="C98" s="682"/>
      <c r="D98" s="827"/>
      <c r="E98" s="821" t="s">
        <v>675</v>
      </c>
      <c r="F98" s="822"/>
      <c r="G98" s="822"/>
      <c r="H98" s="178" t="s">
        <v>1664</v>
      </c>
      <c r="I98" s="494"/>
    </row>
    <row r="99" spans="1:9" ht="12.75">
      <c r="A99" s="836"/>
      <c r="B99" s="828"/>
      <c r="C99" s="829"/>
      <c r="D99" s="830"/>
      <c r="E99" s="823" t="s">
        <v>676</v>
      </c>
      <c r="F99" s="824"/>
      <c r="G99" s="824"/>
      <c r="H99" s="196" t="s">
        <v>1665</v>
      </c>
      <c r="I99" s="495"/>
    </row>
    <row r="100" spans="1:9" ht="12.75">
      <c r="A100" s="836"/>
      <c r="B100" s="828"/>
      <c r="C100" s="829"/>
      <c r="D100" s="830"/>
      <c r="E100" s="823" t="s">
        <v>677</v>
      </c>
      <c r="F100" s="824"/>
      <c r="G100" s="824"/>
      <c r="H100" s="196" t="s">
        <v>1666</v>
      </c>
      <c r="I100" s="495"/>
    </row>
    <row r="101" spans="1:9" ht="13.5" thickBot="1">
      <c r="A101" s="836"/>
      <c r="B101" s="831"/>
      <c r="C101" s="832"/>
      <c r="D101" s="833"/>
      <c r="E101" s="817" t="s">
        <v>678</v>
      </c>
      <c r="F101" s="818"/>
      <c r="G101" s="818"/>
      <c r="H101" s="255" t="s">
        <v>1667</v>
      </c>
      <c r="I101" s="496"/>
    </row>
    <row r="102" spans="1:9" ht="12.75">
      <c r="A102" s="836"/>
      <c r="B102" s="656" t="s">
        <v>1713</v>
      </c>
      <c r="C102" s="682"/>
      <c r="D102" s="827"/>
      <c r="E102" s="821" t="s">
        <v>675</v>
      </c>
      <c r="F102" s="822"/>
      <c r="G102" s="822"/>
      <c r="H102" s="196" t="s">
        <v>1668</v>
      </c>
      <c r="I102" s="494"/>
    </row>
    <row r="103" spans="1:9" ht="12.75">
      <c r="A103" s="836"/>
      <c r="B103" s="828"/>
      <c r="C103" s="829"/>
      <c r="D103" s="830"/>
      <c r="E103" s="823" t="s">
        <v>676</v>
      </c>
      <c r="F103" s="824"/>
      <c r="G103" s="824"/>
      <c r="H103" s="196" t="s">
        <v>1669</v>
      </c>
      <c r="I103" s="495"/>
    </row>
    <row r="104" spans="1:9" ht="12.75">
      <c r="A104" s="836"/>
      <c r="B104" s="828"/>
      <c r="C104" s="829"/>
      <c r="D104" s="830"/>
      <c r="E104" s="823" t="s">
        <v>677</v>
      </c>
      <c r="F104" s="824"/>
      <c r="G104" s="824"/>
      <c r="H104" s="196" t="s">
        <v>1670</v>
      </c>
      <c r="I104" s="495"/>
    </row>
    <row r="105" spans="1:9" ht="13.5" thickBot="1">
      <c r="A105" s="836"/>
      <c r="B105" s="831"/>
      <c r="C105" s="832"/>
      <c r="D105" s="833"/>
      <c r="E105" s="817" t="s">
        <v>678</v>
      </c>
      <c r="F105" s="818"/>
      <c r="G105" s="818"/>
      <c r="H105" s="255" t="s">
        <v>1671</v>
      </c>
      <c r="I105" s="496"/>
    </row>
    <row r="106" spans="1:9" ht="12.75">
      <c r="A106" s="836"/>
      <c r="B106" s="656" t="s">
        <v>1714</v>
      </c>
      <c r="C106" s="682"/>
      <c r="D106" s="827"/>
      <c r="E106" s="821" t="s">
        <v>675</v>
      </c>
      <c r="F106" s="822"/>
      <c r="G106" s="822"/>
      <c r="H106" s="196" t="s">
        <v>1672</v>
      </c>
      <c r="I106" s="494"/>
    </row>
    <row r="107" spans="1:9" ht="12.75">
      <c r="A107" s="836"/>
      <c r="B107" s="828"/>
      <c r="C107" s="829"/>
      <c r="D107" s="830"/>
      <c r="E107" s="823" t="s">
        <v>676</v>
      </c>
      <c r="F107" s="824"/>
      <c r="G107" s="824"/>
      <c r="H107" s="196" t="s">
        <v>1673</v>
      </c>
      <c r="I107" s="495"/>
    </row>
    <row r="108" spans="1:9" ht="12.75">
      <c r="A108" s="836"/>
      <c r="B108" s="828"/>
      <c r="C108" s="829"/>
      <c r="D108" s="830"/>
      <c r="E108" s="823" t="s">
        <v>677</v>
      </c>
      <c r="F108" s="824"/>
      <c r="G108" s="824"/>
      <c r="H108" s="196" t="s">
        <v>1674</v>
      </c>
      <c r="I108" s="495"/>
    </row>
    <row r="109" spans="1:9" ht="13.5" thickBot="1">
      <c r="A109" s="837"/>
      <c r="B109" s="831"/>
      <c r="C109" s="832"/>
      <c r="D109" s="833"/>
      <c r="E109" s="817" t="s">
        <v>678</v>
      </c>
      <c r="F109" s="818"/>
      <c r="G109" s="818"/>
      <c r="H109" s="255" t="s">
        <v>1675</v>
      </c>
      <c r="I109" s="496"/>
    </row>
    <row r="110" spans="1:9" ht="12.75">
      <c r="A110" s="835" t="s">
        <v>1643</v>
      </c>
      <c r="B110" s="838" t="s">
        <v>1715</v>
      </c>
      <c r="C110" s="839"/>
      <c r="D110" s="827"/>
      <c r="E110" s="821" t="s">
        <v>675</v>
      </c>
      <c r="F110" s="840"/>
      <c r="G110" s="840"/>
      <c r="H110" s="178" t="s">
        <v>1692</v>
      </c>
      <c r="I110" s="494"/>
    </row>
    <row r="111" spans="1:9" ht="12.75">
      <c r="A111" s="836"/>
      <c r="B111" s="828"/>
      <c r="C111" s="829"/>
      <c r="D111" s="830"/>
      <c r="E111" s="823" t="s">
        <v>676</v>
      </c>
      <c r="F111" s="824"/>
      <c r="G111" s="824"/>
      <c r="H111" s="196" t="s">
        <v>1693</v>
      </c>
      <c r="I111" s="495"/>
    </row>
    <row r="112" spans="1:9" ht="12.75">
      <c r="A112" s="836"/>
      <c r="B112" s="828"/>
      <c r="C112" s="829"/>
      <c r="D112" s="830"/>
      <c r="E112" s="823" t="s">
        <v>677</v>
      </c>
      <c r="F112" s="824"/>
      <c r="G112" s="824"/>
      <c r="H112" s="196" t="s">
        <v>1694</v>
      </c>
      <c r="I112" s="495"/>
    </row>
    <row r="113" spans="1:9" ht="13.5" thickBot="1">
      <c r="A113" s="836"/>
      <c r="B113" s="831"/>
      <c r="C113" s="832"/>
      <c r="D113" s="833"/>
      <c r="E113" s="817" t="s">
        <v>678</v>
      </c>
      <c r="F113" s="818"/>
      <c r="G113" s="818"/>
      <c r="H113" s="255" t="s">
        <v>1695</v>
      </c>
      <c r="I113" s="496"/>
    </row>
    <row r="114" spans="1:9" ht="12.75">
      <c r="A114" s="836"/>
      <c r="B114" s="838" t="s">
        <v>1716</v>
      </c>
      <c r="C114" s="839"/>
      <c r="D114" s="827"/>
      <c r="E114" s="821" t="s">
        <v>675</v>
      </c>
      <c r="F114" s="822"/>
      <c r="G114" s="822"/>
      <c r="H114" s="178" t="s">
        <v>1696</v>
      </c>
      <c r="I114" s="494"/>
    </row>
    <row r="115" spans="1:9" ht="12.75">
      <c r="A115" s="836"/>
      <c r="B115" s="828"/>
      <c r="C115" s="829"/>
      <c r="D115" s="830"/>
      <c r="E115" s="823" t="s">
        <v>676</v>
      </c>
      <c r="F115" s="824"/>
      <c r="G115" s="824"/>
      <c r="H115" s="196" t="s">
        <v>1697</v>
      </c>
      <c r="I115" s="495"/>
    </row>
    <row r="116" spans="1:9" ht="12.75">
      <c r="A116" s="836"/>
      <c r="B116" s="828"/>
      <c r="C116" s="829"/>
      <c r="D116" s="830"/>
      <c r="E116" s="823" t="s">
        <v>677</v>
      </c>
      <c r="F116" s="824"/>
      <c r="G116" s="824"/>
      <c r="H116" s="196" t="s">
        <v>1698</v>
      </c>
      <c r="I116" s="495"/>
    </row>
    <row r="117" spans="1:9" ht="13.5" thickBot="1">
      <c r="A117" s="836"/>
      <c r="B117" s="831"/>
      <c r="C117" s="832"/>
      <c r="D117" s="833"/>
      <c r="E117" s="817" t="s">
        <v>678</v>
      </c>
      <c r="F117" s="818"/>
      <c r="G117" s="818"/>
      <c r="H117" s="255" t="s">
        <v>1699</v>
      </c>
      <c r="I117" s="496"/>
    </row>
    <row r="118" spans="1:9" ht="12.75">
      <c r="A118" s="836"/>
      <c r="B118" s="838" t="s">
        <v>1717</v>
      </c>
      <c r="C118" s="839"/>
      <c r="D118" s="827"/>
      <c r="E118" s="821" t="s">
        <v>675</v>
      </c>
      <c r="F118" s="822"/>
      <c r="G118" s="822"/>
      <c r="H118" s="178" t="s">
        <v>1700</v>
      </c>
      <c r="I118" s="494"/>
    </row>
    <row r="119" spans="1:9" ht="12.75">
      <c r="A119" s="836"/>
      <c r="B119" s="828"/>
      <c r="C119" s="829"/>
      <c r="D119" s="830"/>
      <c r="E119" s="823" t="s">
        <v>676</v>
      </c>
      <c r="F119" s="824"/>
      <c r="G119" s="824"/>
      <c r="H119" s="196" t="s">
        <v>1701</v>
      </c>
      <c r="I119" s="495"/>
    </row>
    <row r="120" spans="1:9" ht="12.75">
      <c r="A120" s="836"/>
      <c r="B120" s="828"/>
      <c r="C120" s="829"/>
      <c r="D120" s="830"/>
      <c r="E120" s="823" t="s">
        <v>677</v>
      </c>
      <c r="F120" s="824"/>
      <c r="G120" s="824"/>
      <c r="H120" s="196" t="s">
        <v>1702</v>
      </c>
      <c r="I120" s="495"/>
    </row>
    <row r="121" spans="1:9" ht="13.5" thickBot="1">
      <c r="A121" s="836"/>
      <c r="B121" s="831"/>
      <c r="C121" s="832"/>
      <c r="D121" s="833"/>
      <c r="E121" s="817" t="s">
        <v>678</v>
      </c>
      <c r="F121" s="818"/>
      <c r="G121" s="818"/>
      <c r="H121" s="255" t="s">
        <v>1703</v>
      </c>
      <c r="I121" s="496"/>
    </row>
    <row r="122" spans="1:9" ht="12.75">
      <c r="A122" s="836"/>
      <c r="B122" s="656" t="s">
        <v>1718</v>
      </c>
      <c r="C122" s="682"/>
      <c r="D122" s="827"/>
      <c r="E122" s="821" t="s">
        <v>675</v>
      </c>
      <c r="F122" s="822"/>
      <c r="G122" s="822"/>
      <c r="H122" s="178" t="s">
        <v>1676</v>
      </c>
      <c r="I122" s="494"/>
    </row>
    <row r="123" spans="1:9" ht="12.75">
      <c r="A123" s="836"/>
      <c r="B123" s="828"/>
      <c r="C123" s="829"/>
      <c r="D123" s="830"/>
      <c r="E123" s="823" t="s">
        <v>676</v>
      </c>
      <c r="F123" s="824"/>
      <c r="G123" s="824"/>
      <c r="H123" s="196" t="s">
        <v>1677</v>
      </c>
      <c r="I123" s="495"/>
    </row>
    <row r="124" spans="1:9" ht="12.75">
      <c r="A124" s="836"/>
      <c r="B124" s="828"/>
      <c r="C124" s="829"/>
      <c r="D124" s="830"/>
      <c r="E124" s="823" t="s">
        <v>677</v>
      </c>
      <c r="F124" s="824"/>
      <c r="G124" s="824"/>
      <c r="H124" s="196" t="s">
        <v>1678</v>
      </c>
      <c r="I124" s="495"/>
    </row>
    <row r="125" spans="1:9" ht="13.5" thickBot="1">
      <c r="A125" s="836"/>
      <c r="B125" s="831"/>
      <c r="C125" s="832"/>
      <c r="D125" s="833"/>
      <c r="E125" s="817" t="s">
        <v>678</v>
      </c>
      <c r="F125" s="818"/>
      <c r="G125" s="818"/>
      <c r="H125" s="255" t="s">
        <v>1679</v>
      </c>
      <c r="I125" s="496"/>
    </row>
    <row r="126" spans="1:9" ht="12.75">
      <c r="A126" s="836"/>
      <c r="B126" s="656" t="s">
        <v>1719</v>
      </c>
      <c r="C126" s="682"/>
      <c r="D126" s="827"/>
      <c r="E126" s="821" t="s">
        <v>675</v>
      </c>
      <c r="F126" s="822"/>
      <c r="G126" s="822"/>
      <c r="H126" s="263" t="s">
        <v>1680</v>
      </c>
      <c r="I126" s="494"/>
    </row>
    <row r="127" spans="1:9" ht="12.75">
      <c r="A127" s="836"/>
      <c r="B127" s="828"/>
      <c r="C127" s="829"/>
      <c r="D127" s="830"/>
      <c r="E127" s="823" t="s">
        <v>676</v>
      </c>
      <c r="F127" s="824"/>
      <c r="G127" s="824"/>
      <c r="H127" s="196" t="s">
        <v>1681</v>
      </c>
      <c r="I127" s="495"/>
    </row>
    <row r="128" spans="1:9" ht="12.75">
      <c r="A128" s="836"/>
      <c r="B128" s="828"/>
      <c r="C128" s="829"/>
      <c r="D128" s="830"/>
      <c r="E128" s="823" t="s">
        <v>677</v>
      </c>
      <c r="F128" s="824"/>
      <c r="G128" s="824"/>
      <c r="H128" s="196" t="s">
        <v>1682</v>
      </c>
      <c r="I128" s="495"/>
    </row>
    <row r="129" spans="1:9" ht="13.5" thickBot="1">
      <c r="A129" s="836"/>
      <c r="B129" s="831"/>
      <c r="C129" s="832"/>
      <c r="D129" s="833"/>
      <c r="E129" s="817" t="s">
        <v>678</v>
      </c>
      <c r="F129" s="818"/>
      <c r="G129" s="818"/>
      <c r="H129" s="255" t="s">
        <v>1683</v>
      </c>
      <c r="I129" s="496"/>
    </row>
    <row r="130" spans="1:9" ht="12.75">
      <c r="A130" s="836"/>
      <c r="B130" s="656" t="s">
        <v>1720</v>
      </c>
      <c r="C130" s="682"/>
      <c r="D130" s="827"/>
      <c r="E130" s="821" t="s">
        <v>675</v>
      </c>
      <c r="F130" s="822"/>
      <c r="G130" s="822"/>
      <c r="H130" s="196" t="s">
        <v>1684</v>
      </c>
      <c r="I130" s="494"/>
    </row>
    <row r="131" spans="1:9" ht="12.75">
      <c r="A131" s="836"/>
      <c r="B131" s="828"/>
      <c r="C131" s="829"/>
      <c r="D131" s="830"/>
      <c r="E131" s="823" t="s">
        <v>676</v>
      </c>
      <c r="F131" s="824"/>
      <c r="G131" s="824"/>
      <c r="H131" s="196" t="s">
        <v>1685</v>
      </c>
      <c r="I131" s="495"/>
    </row>
    <row r="132" spans="1:9" ht="12.75">
      <c r="A132" s="836"/>
      <c r="B132" s="828"/>
      <c r="C132" s="829"/>
      <c r="D132" s="830"/>
      <c r="E132" s="823" t="s">
        <v>677</v>
      </c>
      <c r="F132" s="824"/>
      <c r="G132" s="824"/>
      <c r="H132" s="196" t="s">
        <v>1686</v>
      </c>
      <c r="I132" s="495"/>
    </row>
    <row r="133" spans="1:9" ht="13.5" thickBot="1">
      <c r="A133" s="836"/>
      <c r="B133" s="831"/>
      <c r="C133" s="832"/>
      <c r="D133" s="833"/>
      <c r="E133" s="817" t="s">
        <v>678</v>
      </c>
      <c r="F133" s="818"/>
      <c r="G133" s="818"/>
      <c r="H133" s="255" t="s">
        <v>1687</v>
      </c>
      <c r="I133" s="496"/>
    </row>
    <row r="134" spans="1:9" ht="12.75">
      <c r="A134" s="836"/>
      <c r="B134" s="656" t="s">
        <v>1721</v>
      </c>
      <c r="C134" s="682"/>
      <c r="D134" s="827"/>
      <c r="E134" s="821" t="s">
        <v>675</v>
      </c>
      <c r="F134" s="822"/>
      <c r="G134" s="822"/>
      <c r="H134" s="196" t="s">
        <v>1688</v>
      </c>
      <c r="I134" s="494"/>
    </row>
    <row r="135" spans="1:9" ht="12.75">
      <c r="A135" s="836"/>
      <c r="B135" s="828"/>
      <c r="C135" s="829"/>
      <c r="D135" s="830"/>
      <c r="E135" s="823" t="s">
        <v>676</v>
      </c>
      <c r="F135" s="824"/>
      <c r="G135" s="824"/>
      <c r="H135" s="196" t="s">
        <v>1689</v>
      </c>
      <c r="I135" s="495"/>
    </row>
    <row r="136" spans="1:9" ht="12.75">
      <c r="A136" s="836"/>
      <c r="B136" s="828"/>
      <c r="C136" s="829"/>
      <c r="D136" s="830"/>
      <c r="E136" s="823" t="s">
        <v>677</v>
      </c>
      <c r="F136" s="824"/>
      <c r="G136" s="824"/>
      <c r="H136" s="196" t="s">
        <v>1690</v>
      </c>
      <c r="I136" s="495"/>
    </row>
    <row r="137" spans="1:9" ht="13.5" thickBot="1">
      <c r="A137" s="837"/>
      <c r="B137" s="831"/>
      <c r="C137" s="832"/>
      <c r="D137" s="833"/>
      <c r="E137" s="817" t="s">
        <v>678</v>
      </c>
      <c r="F137" s="818"/>
      <c r="G137" s="818"/>
      <c r="H137" s="255" t="s">
        <v>1691</v>
      </c>
      <c r="I137" s="496"/>
    </row>
    <row r="138" spans="1:9" ht="12.75">
      <c r="A138" s="661" t="s">
        <v>1540</v>
      </c>
      <c r="B138" s="674"/>
      <c r="C138" s="674"/>
      <c r="D138" s="674"/>
      <c r="E138" s="674"/>
      <c r="F138" s="131" t="s">
        <v>679</v>
      </c>
      <c r="G138" s="131"/>
      <c r="H138" s="225" t="s">
        <v>1476</v>
      </c>
      <c r="I138" s="487"/>
    </row>
    <row r="139" spans="1:9" ht="12.75">
      <c r="A139" s="668"/>
      <c r="B139" s="675"/>
      <c r="C139" s="675"/>
      <c r="D139" s="675"/>
      <c r="E139" s="675"/>
      <c r="F139" s="134" t="s">
        <v>681</v>
      </c>
      <c r="G139" s="134"/>
      <c r="H139" s="222" t="s">
        <v>680</v>
      </c>
      <c r="I139" s="488"/>
    </row>
    <row r="140" spans="1:9" ht="12.75">
      <c r="A140" s="668"/>
      <c r="B140" s="675"/>
      <c r="C140" s="675"/>
      <c r="D140" s="675"/>
      <c r="E140" s="675"/>
      <c r="F140" s="134" t="s">
        <v>683</v>
      </c>
      <c r="G140" s="134"/>
      <c r="H140" s="222" t="s">
        <v>682</v>
      </c>
      <c r="I140" s="488"/>
    </row>
    <row r="141" spans="1:9" ht="12.75">
      <c r="A141" s="668"/>
      <c r="B141" s="675"/>
      <c r="C141" s="675"/>
      <c r="D141" s="675"/>
      <c r="E141" s="675"/>
      <c r="F141" s="134" t="s">
        <v>685</v>
      </c>
      <c r="G141" s="134"/>
      <c r="H141" s="222" t="s">
        <v>684</v>
      </c>
      <c r="I141" s="488"/>
    </row>
    <row r="142" spans="1:9" ht="13.5" thickBot="1">
      <c r="A142" s="663"/>
      <c r="B142" s="676"/>
      <c r="C142" s="676"/>
      <c r="D142" s="676"/>
      <c r="E142" s="676"/>
      <c r="F142" s="130" t="s">
        <v>687</v>
      </c>
      <c r="G142" s="133"/>
      <c r="H142" s="223" t="s">
        <v>686</v>
      </c>
      <c r="I142" s="489"/>
    </row>
    <row r="143" spans="1:9" ht="13.5" thickBot="1">
      <c r="A143" s="751" t="s">
        <v>688</v>
      </c>
      <c r="B143" s="620" t="s">
        <v>1541</v>
      </c>
      <c r="C143" s="604" t="s">
        <v>946</v>
      </c>
      <c r="D143" s="605"/>
      <c r="E143" s="605"/>
      <c r="F143" s="123" t="s">
        <v>1051</v>
      </c>
      <c r="G143" s="136"/>
      <c r="H143" s="434" t="s">
        <v>977</v>
      </c>
      <c r="I143" s="497"/>
    </row>
    <row r="144" spans="1:9" ht="13.5" thickBot="1">
      <c r="A144" s="752"/>
      <c r="B144" s="600"/>
      <c r="C144" s="44" t="s">
        <v>1487</v>
      </c>
      <c r="D144" s="45"/>
      <c r="E144" s="45"/>
      <c r="F144" s="803" t="s">
        <v>976</v>
      </c>
      <c r="G144" s="834"/>
      <c r="H144" s="434" t="s">
        <v>978</v>
      </c>
      <c r="I144" s="497"/>
    </row>
    <row r="145" spans="1:9" ht="12.75">
      <c r="A145" s="752"/>
      <c r="B145" s="600"/>
      <c r="C145" s="584" t="s">
        <v>947</v>
      </c>
      <c r="D145" s="585"/>
      <c r="E145" s="585"/>
      <c r="F145" s="119" t="s">
        <v>948</v>
      </c>
      <c r="G145" s="119"/>
      <c r="H145" s="225" t="s">
        <v>979</v>
      </c>
      <c r="I145" s="487"/>
    </row>
    <row r="146" spans="1:9" ht="13.5" thickBot="1">
      <c r="A146" s="752"/>
      <c r="B146" s="600"/>
      <c r="C146" s="590"/>
      <c r="D146" s="591"/>
      <c r="E146" s="591"/>
      <c r="F146" s="123" t="s">
        <v>949</v>
      </c>
      <c r="G146" s="123"/>
      <c r="H146" s="223" t="s">
        <v>980</v>
      </c>
      <c r="I146" s="489"/>
    </row>
    <row r="147" spans="1:9" ht="12.75">
      <c r="A147" s="752"/>
      <c r="B147" s="600"/>
      <c r="C147" s="584" t="s">
        <v>689</v>
      </c>
      <c r="D147" s="585"/>
      <c r="E147" s="585"/>
      <c r="F147" s="119" t="s">
        <v>691</v>
      </c>
      <c r="G147" s="119"/>
      <c r="H147" s="225" t="s">
        <v>690</v>
      </c>
      <c r="I147" s="487"/>
    </row>
    <row r="148" spans="1:9" ht="12.75">
      <c r="A148" s="752"/>
      <c r="B148" s="600"/>
      <c r="C148" s="587"/>
      <c r="D148" s="588"/>
      <c r="E148" s="588"/>
      <c r="F148" s="106" t="s">
        <v>693</v>
      </c>
      <c r="G148" s="106"/>
      <c r="H148" s="222" t="s">
        <v>692</v>
      </c>
      <c r="I148" s="488"/>
    </row>
    <row r="149" spans="1:9" ht="12.75">
      <c r="A149" s="752"/>
      <c r="B149" s="600"/>
      <c r="C149" s="587"/>
      <c r="D149" s="588"/>
      <c r="E149" s="588"/>
      <c r="F149" s="106" t="s">
        <v>695</v>
      </c>
      <c r="G149" s="106"/>
      <c r="H149" s="222" t="s">
        <v>694</v>
      </c>
      <c r="I149" s="488"/>
    </row>
    <row r="150" spans="1:9" ht="13.5" thickBot="1">
      <c r="A150" s="752"/>
      <c r="B150" s="601"/>
      <c r="C150" s="590"/>
      <c r="D150" s="591"/>
      <c r="E150" s="591"/>
      <c r="F150" s="123" t="s">
        <v>1258</v>
      </c>
      <c r="G150" s="123"/>
      <c r="H150" s="223" t="s">
        <v>1433</v>
      </c>
      <c r="I150" s="497"/>
    </row>
    <row r="151" spans="1:9" ht="51" thickBot="1">
      <c r="A151" s="752"/>
      <c r="B151" s="256" t="s">
        <v>1542</v>
      </c>
      <c r="C151" s="265"/>
      <c r="D151" s="621" t="s">
        <v>970</v>
      </c>
      <c r="E151" s="713"/>
      <c r="F151" s="118" t="s">
        <v>969</v>
      </c>
      <c r="G151" s="118"/>
      <c r="H151" s="434" t="s">
        <v>981</v>
      </c>
      <c r="I151" s="500"/>
    </row>
    <row r="152" spans="1:9" ht="13.5" thickBot="1">
      <c r="A152" s="752"/>
      <c r="B152" s="257"/>
      <c r="C152" s="266"/>
      <c r="D152" s="656" t="s">
        <v>696</v>
      </c>
      <c r="E152" s="682"/>
      <c r="F152" s="119" t="s">
        <v>698</v>
      </c>
      <c r="G152" s="119"/>
      <c r="H152" s="225" t="s">
        <v>697</v>
      </c>
      <c r="I152" s="493"/>
    </row>
    <row r="153" spans="1:9" ht="13.5" thickBot="1">
      <c r="A153" s="752"/>
      <c r="B153" s="271"/>
      <c r="C153" s="272"/>
      <c r="D153" s="658"/>
      <c r="E153" s="683"/>
      <c r="F153" s="123" t="s">
        <v>700</v>
      </c>
      <c r="G153" s="123"/>
      <c r="H153" s="223" t="s">
        <v>699</v>
      </c>
      <c r="I153" s="493"/>
    </row>
    <row r="154" spans="1:9" ht="12.75">
      <c r="A154" s="752"/>
      <c r="B154" s="661" t="s">
        <v>1543</v>
      </c>
      <c r="C154" s="674"/>
      <c r="D154" s="674"/>
      <c r="E154" s="674"/>
      <c r="F154" s="119" t="s">
        <v>1052</v>
      </c>
      <c r="G154" s="119"/>
      <c r="H154" s="225" t="s">
        <v>701</v>
      </c>
      <c r="I154" s="490"/>
    </row>
    <row r="155" spans="1:9" ht="13.5" thickBot="1">
      <c r="A155" s="753"/>
      <c r="B155" s="663"/>
      <c r="C155" s="676"/>
      <c r="D155" s="676"/>
      <c r="E155" s="676"/>
      <c r="F155" s="123" t="s">
        <v>703</v>
      </c>
      <c r="G155" s="123"/>
      <c r="H155" s="223" t="s">
        <v>702</v>
      </c>
      <c r="I155" s="489"/>
    </row>
    <row r="156" spans="1:9" ht="12.75">
      <c r="A156" s="661" t="s">
        <v>1496</v>
      </c>
      <c r="B156" s="674"/>
      <c r="C156" s="674"/>
      <c r="D156" s="724" t="s">
        <v>1544</v>
      </c>
      <c r="E156" s="764"/>
      <c r="F156" s="793" t="s">
        <v>1494</v>
      </c>
      <c r="G156" s="794"/>
      <c r="H156" s="198" t="s">
        <v>1132</v>
      </c>
      <c r="I156" s="487"/>
    </row>
    <row r="157" spans="1:9" ht="13.5" thickBot="1">
      <c r="A157" s="668"/>
      <c r="B157" s="675"/>
      <c r="C157" s="675"/>
      <c r="D157" s="825"/>
      <c r="E157" s="826"/>
      <c r="F157" s="819" t="s">
        <v>1495</v>
      </c>
      <c r="G157" s="820"/>
      <c r="H157" s="195" t="s">
        <v>1133</v>
      </c>
      <c r="I157" s="491"/>
    </row>
    <row r="158" spans="1:9" ht="12.75" customHeight="1">
      <c r="A158" s="661" t="s">
        <v>1545</v>
      </c>
      <c r="B158" s="674"/>
      <c r="C158" s="674"/>
      <c r="D158" s="593" t="s">
        <v>3241</v>
      </c>
      <c r="E158" s="741"/>
      <c r="F158" s="741"/>
      <c r="G158" s="741"/>
      <c r="H158" s="191" t="s">
        <v>3239</v>
      </c>
      <c r="I158" s="487"/>
    </row>
    <row r="159" spans="1:9" ht="12.75" customHeight="1">
      <c r="A159" s="668"/>
      <c r="B159" s="675"/>
      <c r="C159" s="675"/>
      <c r="D159" s="595" t="s">
        <v>3242</v>
      </c>
      <c r="E159" s="742"/>
      <c r="F159" s="742"/>
      <c r="G159" s="742"/>
      <c r="H159" s="192" t="s">
        <v>3240</v>
      </c>
      <c r="I159" s="488"/>
    </row>
    <row r="160" spans="1:9" ht="12.75" customHeight="1">
      <c r="A160" s="668"/>
      <c r="B160" s="675"/>
      <c r="C160" s="675"/>
      <c r="D160" s="811" t="s">
        <v>710</v>
      </c>
      <c r="E160" s="812"/>
      <c r="F160" s="812"/>
      <c r="G160" s="813"/>
      <c r="H160" s="192" t="s">
        <v>709</v>
      </c>
      <c r="I160" s="488"/>
    </row>
    <row r="161" spans="1:9" ht="12.75">
      <c r="A161" s="668"/>
      <c r="B161" s="675"/>
      <c r="C161" s="675"/>
      <c r="D161" s="811" t="s">
        <v>714</v>
      </c>
      <c r="E161" s="812"/>
      <c r="F161" s="812"/>
      <c r="G161" s="813"/>
      <c r="H161" s="192" t="s">
        <v>713</v>
      </c>
      <c r="I161" s="490"/>
    </row>
    <row r="162" spans="1:9" ht="13.5" thickBot="1">
      <c r="A162" s="663"/>
      <c r="B162" s="676"/>
      <c r="C162" s="676"/>
      <c r="D162" s="808" t="s">
        <v>717</v>
      </c>
      <c r="E162" s="809"/>
      <c r="F162" s="809"/>
      <c r="G162" s="810"/>
      <c r="H162" s="193" t="s">
        <v>716</v>
      </c>
      <c r="I162" s="489"/>
    </row>
    <row r="163" spans="1:9" ht="13.5" thickBot="1">
      <c r="A163" s="814" t="s">
        <v>1547</v>
      </c>
      <c r="B163" s="691" t="s">
        <v>737</v>
      </c>
      <c r="C163" s="692"/>
      <c r="D163" s="806" t="s">
        <v>739</v>
      </c>
      <c r="E163" s="791"/>
      <c r="F163" s="791"/>
      <c r="G163" s="807"/>
      <c r="H163" s="564" t="s">
        <v>738</v>
      </c>
      <c r="I163" s="493"/>
    </row>
    <row r="164" spans="1:9" ht="12.75">
      <c r="A164" s="815"/>
      <c r="B164" s="656" t="s">
        <v>741</v>
      </c>
      <c r="C164" s="682"/>
      <c r="D164" s="793" t="s">
        <v>301</v>
      </c>
      <c r="E164" s="795"/>
      <c r="F164" s="795"/>
      <c r="G164" s="796"/>
      <c r="H164" s="94" t="s">
        <v>742</v>
      </c>
      <c r="I164" s="487"/>
    </row>
    <row r="165" spans="1:9" ht="13.5" thickBot="1">
      <c r="A165" s="815"/>
      <c r="B165" s="658"/>
      <c r="C165" s="683"/>
      <c r="D165" s="797" t="s">
        <v>745</v>
      </c>
      <c r="E165" s="798"/>
      <c r="F165" s="798"/>
      <c r="G165" s="799"/>
      <c r="H165" s="95" t="s">
        <v>744</v>
      </c>
      <c r="I165" s="489"/>
    </row>
    <row r="166" spans="1:9" ht="12.75">
      <c r="A166" s="815"/>
      <c r="B166" s="602" t="s">
        <v>748</v>
      </c>
      <c r="C166" s="707"/>
      <c r="D166" s="793" t="s">
        <v>750</v>
      </c>
      <c r="E166" s="795"/>
      <c r="F166" s="795"/>
      <c r="G166" s="796"/>
      <c r="H166" s="94" t="s">
        <v>749</v>
      </c>
      <c r="I166" s="487"/>
    </row>
    <row r="167" spans="1:9" ht="12.75">
      <c r="A167" s="815"/>
      <c r="B167" s="603"/>
      <c r="C167" s="708"/>
      <c r="D167" s="800" t="s">
        <v>752</v>
      </c>
      <c r="E167" s="801"/>
      <c r="F167" s="801"/>
      <c r="G167" s="802"/>
      <c r="H167" s="92" t="s">
        <v>751</v>
      </c>
      <c r="I167" s="488"/>
    </row>
    <row r="168" spans="1:9" ht="13.5" thickBot="1">
      <c r="A168" s="815"/>
      <c r="B168" s="603"/>
      <c r="C168" s="708"/>
      <c r="D168" s="797" t="s">
        <v>754</v>
      </c>
      <c r="E168" s="798"/>
      <c r="F168" s="798"/>
      <c r="G168" s="799"/>
      <c r="H168" s="190" t="s">
        <v>753</v>
      </c>
      <c r="I168" s="489"/>
    </row>
    <row r="169" spans="1:9" ht="13.5" thickBot="1">
      <c r="A169" s="816"/>
      <c r="B169" s="665"/>
      <c r="C169" s="709"/>
      <c r="D169" s="803" t="s">
        <v>756</v>
      </c>
      <c r="E169" s="804"/>
      <c r="F169" s="804"/>
      <c r="G169" s="805"/>
      <c r="H169" s="428" t="s">
        <v>755</v>
      </c>
      <c r="I169" s="493"/>
    </row>
    <row r="170" spans="1:9" ht="12.75">
      <c r="A170" s="661" t="s">
        <v>1548</v>
      </c>
      <c r="B170" s="674"/>
      <c r="C170" s="674"/>
      <c r="D170" s="674"/>
      <c r="E170" s="656" t="s">
        <v>3</v>
      </c>
      <c r="F170" s="214" t="s">
        <v>706</v>
      </c>
      <c r="G170" s="274"/>
      <c r="H170" s="142" t="s">
        <v>705</v>
      </c>
      <c r="I170" s="487"/>
    </row>
    <row r="171" spans="1:9" ht="12.75">
      <c r="A171" s="668"/>
      <c r="B171" s="675"/>
      <c r="C171" s="675"/>
      <c r="D171" s="675"/>
      <c r="E171" s="625"/>
      <c r="F171" s="210" t="s">
        <v>708</v>
      </c>
      <c r="G171" s="275"/>
      <c r="H171" s="92" t="s">
        <v>707</v>
      </c>
      <c r="I171" s="488"/>
    </row>
    <row r="172" spans="1:9" ht="13.5" thickBot="1">
      <c r="A172" s="668"/>
      <c r="B172" s="675"/>
      <c r="C172" s="675"/>
      <c r="D172" s="675"/>
      <c r="E172" s="658"/>
      <c r="F172" s="212" t="s">
        <v>712</v>
      </c>
      <c r="G172" s="276"/>
      <c r="H172" s="143" t="s">
        <v>711</v>
      </c>
      <c r="I172" s="489"/>
    </row>
    <row r="173" spans="1:9" ht="12.75">
      <c r="A173" s="668"/>
      <c r="B173" s="675"/>
      <c r="C173" s="675"/>
      <c r="D173" s="675"/>
      <c r="E173" s="656" t="s">
        <v>36</v>
      </c>
      <c r="F173" s="214" t="s">
        <v>706</v>
      </c>
      <c r="G173" s="274"/>
      <c r="H173" s="142" t="s">
        <v>715</v>
      </c>
      <c r="I173" s="490"/>
    </row>
    <row r="174" spans="1:9" ht="12.75">
      <c r="A174" s="668"/>
      <c r="B174" s="675"/>
      <c r="C174" s="675"/>
      <c r="D174" s="675"/>
      <c r="E174" s="625"/>
      <c r="F174" s="210" t="s">
        <v>708</v>
      </c>
      <c r="G174" s="275"/>
      <c r="H174" s="92" t="s">
        <v>718</v>
      </c>
      <c r="I174" s="488"/>
    </row>
    <row r="175" spans="1:9" ht="13.5" thickBot="1">
      <c r="A175" s="663"/>
      <c r="B175" s="676"/>
      <c r="C175" s="676"/>
      <c r="D175" s="676"/>
      <c r="E175" s="658"/>
      <c r="F175" s="212" t="s">
        <v>712</v>
      </c>
      <c r="G175" s="276"/>
      <c r="H175" s="143" t="s">
        <v>719</v>
      </c>
      <c r="I175" s="489"/>
    </row>
    <row r="176" spans="1:9" ht="13.5" thickBot="1">
      <c r="A176" s="642" t="s">
        <v>1549</v>
      </c>
      <c r="B176" s="641" t="s">
        <v>1960</v>
      </c>
      <c r="C176" s="789" t="s">
        <v>1250</v>
      </c>
      <c r="D176" s="789"/>
      <c r="E176" s="789"/>
      <c r="F176" s="789"/>
      <c r="G176" s="789"/>
      <c r="H176" s="431" t="s">
        <v>721</v>
      </c>
      <c r="I176" s="500"/>
    </row>
    <row r="177" spans="1:9" ht="13.5" thickBot="1">
      <c r="A177" s="644"/>
      <c r="B177" s="643"/>
      <c r="C177" s="789" t="s">
        <v>1961</v>
      </c>
      <c r="D177" s="789"/>
      <c r="E177" s="789"/>
      <c r="F177" s="789"/>
      <c r="G177" s="789"/>
      <c r="H177" s="431" t="s">
        <v>1962</v>
      </c>
      <c r="I177" s="500"/>
    </row>
    <row r="178" spans="1:9" ht="12.75">
      <c r="A178" s="644"/>
      <c r="B178" s="643"/>
      <c r="C178" s="852" t="s">
        <v>1354</v>
      </c>
      <c r="D178" s="821" t="s">
        <v>724</v>
      </c>
      <c r="E178" s="840"/>
      <c r="F178" s="840"/>
      <c r="G178" s="840"/>
      <c r="H178" s="94" t="s">
        <v>723</v>
      </c>
      <c r="I178" s="487"/>
    </row>
    <row r="179" spans="1:9" ht="12.75">
      <c r="A179" s="644"/>
      <c r="B179" s="643"/>
      <c r="C179" s="853"/>
      <c r="D179" s="823" t="s">
        <v>727</v>
      </c>
      <c r="E179" s="855"/>
      <c r="F179" s="855"/>
      <c r="G179" s="855"/>
      <c r="H179" s="93" t="s">
        <v>726</v>
      </c>
      <c r="I179" s="488"/>
    </row>
    <row r="180" spans="1:9" ht="13.5" thickBot="1">
      <c r="A180" s="644"/>
      <c r="B180" s="643"/>
      <c r="C180" s="853"/>
      <c r="D180" s="817" t="s">
        <v>1251</v>
      </c>
      <c r="E180" s="856"/>
      <c r="F180" s="856"/>
      <c r="G180" s="856"/>
      <c r="H180" s="143" t="s">
        <v>1357</v>
      </c>
      <c r="I180" s="489"/>
    </row>
    <row r="181" spans="1:9" ht="13.5" thickBot="1">
      <c r="A181" s="644"/>
      <c r="B181" s="643"/>
      <c r="C181" s="853"/>
      <c r="D181" s="857" t="s">
        <v>1252</v>
      </c>
      <c r="E181" s="858"/>
      <c r="F181" s="858"/>
      <c r="G181" s="858"/>
      <c r="H181" s="285" t="s">
        <v>1359</v>
      </c>
      <c r="I181" s="500"/>
    </row>
    <row r="182" spans="1:9" ht="12.75">
      <c r="A182" s="644"/>
      <c r="B182" s="643"/>
      <c r="C182" s="853"/>
      <c r="D182" s="859" t="s">
        <v>1253</v>
      </c>
      <c r="E182" s="741" t="s">
        <v>1254</v>
      </c>
      <c r="F182" s="741"/>
      <c r="G182" s="741"/>
      <c r="H182" s="142" t="s">
        <v>1361</v>
      </c>
      <c r="I182" s="487"/>
    </row>
    <row r="183" spans="1:9" ht="12.75">
      <c r="A183" s="644"/>
      <c r="B183" s="643"/>
      <c r="C183" s="853"/>
      <c r="D183" s="860"/>
      <c r="E183" s="742" t="s">
        <v>1255</v>
      </c>
      <c r="F183" s="855"/>
      <c r="G183" s="855"/>
      <c r="H183" s="92" t="s">
        <v>1363</v>
      </c>
      <c r="I183" s="488"/>
    </row>
    <row r="184" spans="1:9" ht="12.75">
      <c r="A184" s="644"/>
      <c r="B184" s="643"/>
      <c r="C184" s="853"/>
      <c r="D184" s="860"/>
      <c r="E184" s="742" t="s">
        <v>1256</v>
      </c>
      <c r="F184" s="855"/>
      <c r="G184" s="855"/>
      <c r="H184" s="92" t="s">
        <v>1365</v>
      </c>
      <c r="I184" s="488"/>
    </row>
    <row r="185" spans="1:9" ht="13.5" thickBot="1">
      <c r="A185" s="644"/>
      <c r="B185" s="645"/>
      <c r="C185" s="854"/>
      <c r="D185" s="861"/>
      <c r="E185" s="743" t="s">
        <v>1257</v>
      </c>
      <c r="F185" s="856"/>
      <c r="G185" s="856"/>
      <c r="H185" s="143" t="s">
        <v>1367</v>
      </c>
      <c r="I185" s="489"/>
    </row>
    <row r="186" spans="1:9" ht="13.5" thickBot="1">
      <c r="A186" s="644"/>
      <c r="B186" s="863" t="s">
        <v>951</v>
      </c>
      <c r="C186" s="789" t="s">
        <v>1961</v>
      </c>
      <c r="D186" s="789"/>
      <c r="E186" s="789"/>
      <c r="F186" s="789"/>
      <c r="G186" s="789"/>
      <c r="H186" s="431" t="s">
        <v>1963</v>
      </c>
      <c r="I186" s="500"/>
    </row>
    <row r="187" spans="1:9" ht="12.75">
      <c r="A187" s="644"/>
      <c r="B187" s="864"/>
      <c r="C187" s="866" t="s">
        <v>1354</v>
      </c>
      <c r="D187" s="821" t="s">
        <v>724</v>
      </c>
      <c r="E187" s="840"/>
      <c r="F187" s="840"/>
      <c r="G187" s="840"/>
      <c r="H187" s="94" t="s">
        <v>1355</v>
      </c>
      <c r="I187" s="487"/>
    </row>
    <row r="188" spans="1:9" ht="12.75">
      <c r="A188" s="644"/>
      <c r="B188" s="864"/>
      <c r="C188" s="867"/>
      <c r="D188" s="823" t="s">
        <v>727</v>
      </c>
      <c r="E188" s="855"/>
      <c r="F188" s="855"/>
      <c r="G188" s="855"/>
      <c r="H188" s="93" t="s">
        <v>1356</v>
      </c>
      <c r="I188" s="488"/>
    </row>
    <row r="189" spans="1:9" ht="13.5" thickBot="1">
      <c r="A189" s="644"/>
      <c r="B189" s="864"/>
      <c r="C189" s="867"/>
      <c r="D189" s="817" t="s">
        <v>1251</v>
      </c>
      <c r="E189" s="856"/>
      <c r="F189" s="856"/>
      <c r="G189" s="856"/>
      <c r="H189" s="95" t="s">
        <v>1358</v>
      </c>
      <c r="I189" s="489"/>
    </row>
    <row r="190" spans="1:9" ht="13.5" thickBot="1">
      <c r="A190" s="644"/>
      <c r="B190" s="864"/>
      <c r="C190" s="867"/>
      <c r="D190" s="857" t="s">
        <v>1252</v>
      </c>
      <c r="E190" s="858"/>
      <c r="F190" s="858"/>
      <c r="G190" s="858"/>
      <c r="H190" s="431" t="s">
        <v>1360</v>
      </c>
      <c r="I190" s="500"/>
    </row>
    <row r="191" spans="1:9" ht="12.75">
      <c r="A191" s="644"/>
      <c r="B191" s="864"/>
      <c r="C191" s="867"/>
      <c r="D191" s="859" t="s">
        <v>1253</v>
      </c>
      <c r="E191" s="741" t="s">
        <v>1254</v>
      </c>
      <c r="F191" s="741"/>
      <c r="G191" s="741"/>
      <c r="H191" s="94" t="s">
        <v>1362</v>
      </c>
      <c r="I191" s="487"/>
    </row>
    <row r="192" spans="1:9" ht="12.75">
      <c r="A192" s="644"/>
      <c r="B192" s="864"/>
      <c r="C192" s="867"/>
      <c r="D192" s="860"/>
      <c r="E192" s="742" t="s">
        <v>1255</v>
      </c>
      <c r="F192" s="855"/>
      <c r="G192" s="855"/>
      <c r="H192" s="93" t="s">
        <v>1364</v>
      </c>
      <c r="I192" s="488"/>
    </row>
    <row r="193" spans="1:9" ht="12.75">
      <c r="A193" s="644"/>
      <c r="B193" s="864"/>
      <c r="C193" s="867"/>
      <c r="D193" s="860"/>
      <c r="E193" s="742" t="s">
        <v>1256</v>
      </c>
      <c r="F193" s="855"/>
      <c r="G193" s="855"/>
      <c r="H193" s="93" t="s">
        <v>1366</v>
      </c>
      <c r="I193" s="488"/>
    </row>
    <row r="194" spans="1:9" ht="13.5" thickBot="1">
      <c r="A194" s="646"/>
      <c r="B194" s="865"/>
      <c r="C194" s="868"/>
      <c r="D194" s="861"/>
      <c r="E194" s="743" t="s">
        <v>1257</v>
      </c>
      <c r="F194" s="856"/>
      <c r="G194" s="856"/>
      <c r="H194" s="95" t="s">
        <v>1368</v>
      </c>
      <c r="I194" s="489"/>
    </row>
    <row r="195" spans="1:9" ht="12.75">
      <c r="A195" s="661" t="s">
        <v>1550</v>
      </c>
      <c r="B195" s="674"/>
      <c r="C195" s="674"/>
      <c r="D195" s="662"/>
      <c r="E195" s="214" t="s">
        <v>732</v>
      </c>
      <c r="F195" s="247"/>
      <c r="G195" s="247"/>
      <c r="H195" s="191" t="s">
        <v>731</v>
      </c>
      <c r="I195" s="487"/>
    </row>
    <row r="196" spans="1:9" ht="12.75">
      <c r="A196" s="668"/>
      <c r="B196" s="675"/>
      <c r="C196" s="675"/>
      <c r="D196" s="669"/>
      <c r="E196" s="210" t="s">
        <v>734</v>
      </c>
      <c r="F196" s="278"/>
      <c r="G196" s="278"/>
      <c r="H196" s="192" t="s">
        <v>733</v>
      </c>
      <c r="I196" s="488"/>
    </row>
    <row r="197" spans="1:9" ht="12.75">
      <c r="A197" s="668"/>
      <c r="B197" s="675"/>
      <c r="C197" s="675"/>
      <c r="D197" s="669"/>
      <c r="E197" s="210" t="s">
        <v>736</v>
      </c>
      <c r="F197" s="278"/>
      <c r="G197" s="278"/>
      <c r="H197" s="192" t="s">
        <v>735</v>
      </c>
      <c r="I197" s="488"/>
    </row>
    <row r="198" spans="1:9" ht="12.75">
      <c r="A198" s="668"/>
      <c r="B198" s="675"/>
      <c r="C198" s="675"/>
      <c r="D198" s="669"/>
      <c r="E198" s="210" t="s">
        <v>704</v>
      </c>
      <c r="F198" s="278"/>
      <c r="G198" s="278"/>
      <c r="H198" s="192" t="s">
        <v>740</v>
      </c>
      <c r="I198" s="488"/>
    </row>
    <row r="199" spans="1:9" ht="12.75">
      <c r="A199" s="668"/>
      <c r="B199" s="675"/>
      <c r="C199" s="675"/>
      <c r="D199" s="669"/>
      <c r="E199" s="210" t="s">
        <v>232</v>
      </c>
      <c r="F199" s="278"/>
      <c r="G199" s="278"/>
      <c r="H199" s="192" t="s">
        <v>743</v>
      </c>
      <c r="I199" s="488"/>
    </row>
    <row r="200" spans="1:9" ht="12.75">
      <c r="A200" s="668"/>
      <c r="B200" s="675"/>
      <c r="C200" s="675"/>
      <c r="D200" s="669"/>
      <c r="E200" s="210" t="s">
        <v>747</v>
      </c>
      <c r="F200" s="278"/>
      <c r="G200" s="278"/>
      <c r="H200" s="192" t="s">
        <v>746</v>
      </c>
      <c r="I200" s="488"/>
    </row>
    <row r="201" spans="1:9" ht="13.5" thickBot="1">
      <c r="A201" s="663"/>
      <c r="B201" s="676"/>
      <c r="C201" s="676"/>
      <c r="D201" s="664"/>
      <c r="E201" s="212" t="s">
        <v>1324</v>
      </c>
      <c r="F201" s="249"/>
      <c r="G201" s="249"/>
      <c r="H201" s="193" t="s">
        <v>1323</v>
      </c>
      <c r="I201" s="489"/>
    </row>
    <row r="202" spans="1:9" ht="12.75">
      <c r="A202" s="602" t="s">
        <v>1551</v>
      </c>
      <c r="B202" s="707"/>
      <c r="C202" s="724" t="s">
        <v>1290</v>
      </c>
      <c r="D202" s="784"/>
      <c r="E202" s="214" t="s">
        <v>1284</v>
      </c>
      <c r="F202" s="215"/>
      <c r="G202" s="215"/>
      <c r="H202" s="178" t="s">
        <v>1292</v>
      </c>
      <c r="I202" s="487"/>
    </row>
    <row r="203" spans="1:9" ht="12.75">
      <c r="A203" s="603"/>
      <c r="B203" s="708"/>
      <c r="C203" s="726"/>
      <c r="D203" s="862"/>
      <c r="E203" s="210" t="s">
        <v>1291</v>
      </c>
      <c r="F203" s="262"/>
      <c r="G203" s="262"/>
      <c r="H203" s="196" t="s">
        <v>1293</v>
      </c>
      <c r="I203" s="488"/>
    </row>
    <row r="204" spans="1:9" ht="12.75">
      <c r="A204" s="603"/>
      <c r="B204" s="708"/>
      <c r="C204" s="726"/>
      <c r="D204" s="862"/>
      <c r="E204" s="210" t="s">
        <v>1285</v>
      </c>
      <c r="F204" s="262"/>
      <c r="G204" s="262"/>
      <c r="H204" s="196" t="s">
        <v>1294</v>
      </c>
      <c r="I204" s="488"/>
    </row>
    <row r="205" spans="1:9" ht="13.5" thickBot="1">
      <c r="A205" s="603"/>
      <c r="B205" s="708"/>
      <c r="C205" s="728"/>
      <c r="D205" s="785"/>
      <c r="E205" s="212" t="s">
        <v>1286</v>
      </c>
      <c r="F205" s="277"/>
      <c r="G205" s="277"/>
      <c r="H205" s="197" t="s">
        <v>1295</v>
      </c>
      <c r="I205" s="489"/>
    </row>
    <row r="206" spans="1:9" ht="12.75">
      <c r="A206" s="603"/>
      <c r="B206" s="708"/>
      <c r="C206" s="724" t="s">
        <v>1283</v>
      </c>
      <c r="D206" s="784"/>
      <c r="E206" s="214" t="s">
        <v>1287</v>
      </c>
      <c r="F206" s="228"/>
      <c r="G206" s="228"/>
      <c r="H206" s="178" t="s">
        <v>1296</v>
      </c>
      <c r="I206" s="487"/>
    </row>
    <row r="207" spans="1:9" ht="12.75">
      <c r="A207" s="603"/>
      <c r="B207" s="708"/>
      <c r="C207" s="726"/>
      <c r="D207" s="862"/>
      <c r="E207" s="210" t="s">
        <v>1288</v>
      </c>
      <c r="F207" s="262"/>
      <c r="G207" s="262"/>
      <c r="H207" s="196" t="s">
        <v>1297</v>
      </c>
      <c r="I207" s="488"/>
    </row>
    <row r="208" spans="1:9" ht="12.75">
      <c r="A208" s="603"/>
      <c r="B208" s="708"/>
      <c r="C208" s="726"/>
      <c r="D208" s="862"/>
      <c r="E208" s="210" t="s">
        <v>1289</v>
      </c>
      <c r="F208" s="262"/>
      <c r="G208" s="262"/>
      <c r="H208" s="196" t="s">
        <v>1298</v>
      </c>
      <c r="I208" s="488"/>
    </row>
    <row r="209" spans="1:9" ht="12.75">
      <c r="A209" s="603"/>
      <c r="B209" s="708"/>
      <c r="C209" s="726"/>
      <c r="D209" s="862"/>
      <c r="E209" s="210" t="s">
        <v>1595</v>
      </c>
      <c r="F209" s="262"/>
      <c r="G209" s="262"/>
      <c r="H209" s="196" t="s">
        <v>1299</v>
      </c>
      <c r="I209" s="488"/>
    </row>
    <row r="210" spans="1:9" ht="12.75">
      <c r="A210" s="603"/>
      <c r="B210" s="708"/>
      <c r="C210" s="726"/>
      <c r="D210" s="862"/>
      <c r="E210" s="210" t="s">
        <v>1596</v>
      </c>
      <c r="F210" s="262"/>
      <c r="G210" s="262"/>
      <c r="H210" s="196" t="s">
        <v>1300</v>
      </c>
      <c r="I210" s="488"/>
    </row>
    <row r="211" spans="1:9" ht="12.75">
      <c r="A211" s="603"/>
      <c r="B211" s="708"/>
      <c r="C211" s="726"/>
      <c r="D211" s="862"/>
      <c r="E211" s="210" t="s">
        <v>1597</v>
      </c>
      <c r="F211" s="262"/>
      <c r="G211" s="262"/>
      <c r="H211" s="196" t="s">
        <v>1301</v>
      </c>
      <c r="I211" s="488"/>
    </row>
    <row r="212" spans="1:9" ht="13.5" thickBot="1">
      <c r="A212" s="665"/>
      <c r="B212" s="709"/>
      <c r="C212" s="728"/>
      <c r="D212" s="785"/>
      <c r="E212" s="212" t="s">
        <v>1598</v>
      </c>
      <c r="F212" s="277"/>
      <c r="G212" s="277"/>
      <c r="H212" s="255" t="s">
        <v>1302</v>
      </c>
      <c r="I212" s="489"/>
    </row>
    <row r="213" spans="1:9" ht="12.75">
      <c r="A213" s="751" t="s">
        <v>111</v>
      </c>
      <c r="B213" s="607" t="s">
        <v>1114</v>
      </c>
      <c r="C213" s="585" t="s">
        <v>1552</v>
      </c>
      <c r="D213" s="585"/>
      <c r="E213" s="585"/>
      <c r="F213" s="821" t="s">
        <v>1390</v>
      </c>
      <c r="G213" s="840"/>
      <c r="H213" s="191" t="s">
        <v>1392</v>
      </c>
      <c r="I213" s="487"/>
    </row>
    <row r="214" spans="1:9" ht="12.75">
      <c r="A214" s="752"/>
      <c r="B214" s="608"/>
      <c r="C214" s="1021"/>
      <c r="D214" s="1021"/>
      <c r="E214" s="1021"/>
      <c r="F214" s="35" t="s">
        <v>1391</v>
      </c>
      <c r="G214" s="207"/>
      <c r="H214" s="192" t="s">
        <v>1393</v>
      </c>
      <c r="I214" s="488"/>
    </row>
    <row r="215" spans="1:9" ht="13.5" thickBot="1">
      <c r="A215" s="752"/>
      <c r="B215" s="608"/>
      <c r="C215" s="591"/>
      <c r="D215" s="591"/>
      <c r="E215" s="591"/>
      <c r="F215" s="597" t="s">
        <v>1387</v>
      </c>
      <c r="G215" s="743"/>
      <c r="H215" s="193" t="s">
        <v>1394</v>
      </c>
      <c r="I215" s="489"/>
    </row>
    <row r="216" spans="1:9" ht="12.75">
      <c r="A216" s="752"/>
      <c r="B216" s="608"/>
      <c r="C216" s="584" t="s">
        <v>1115</v>
      </c>
      <c r="D216" s="586"/>
      <c r="E216" s="1022" t="s">
        <v>1553</v>
      </c>
      <c r="F216" s="869" t="s">
        <v>759</v>
      </c>
      <c r="G216" s="870"/>
      <c r="H216" s="191" t="s">
        <v>758</v>
      </c>
      <c r="I216" s="487"/>
    </row>
    <row r="217" spans="1:9" ht="12.75">
      <c r="A217" s="752"/>
      <c r="B217" s="608"/>
      <c r="C217" s="587"/>
      <c r="D217" s="589"/>
      <c r="E217" s="1023"/>
      <c r="F217" s="871" t="s">
        <v>761</v>
      </c>
      <c r="G217" s="872"/>
      <c r="H217" s="192" t="s">
        <v>760</v>
      </c>
      <c r="I217" s="488"/>
    </row>
    <row r="218" spans="1:9" ht="12.75">
      <c r="A218" s="752"/>
      <c r="B218" s="608"/>
      <c r="C218" s="587"/>
      <c r="D218" s="589"/>
      <c r="E218" s="1023"/>
      <c r="F218" s="823" t="s">
        <v>763</v>
      </c>
      <c r="G218" s="873"/>
      <c r="H218" s="192" t="s">
        <v>762</v>
      </c>
      <c r="I218" s="488"/>
    </row>
    <row r="219" spans="1:9" ht="13.5" thickBot="1">
      <c r="A219" s="752"/>
      <c r="B219" s="608"/>
      <c r="C219" s="587"/>
      <c r="D219" s="589"/>
      <c r="E219" s="1023"/>
      <c r="F219" s="883" t="s">
        <v>765</v>
      </c>
      <c r="G219" s="884"/>
      <c r="H219" s="195" t="s">
        <v>764</v>
      </c>
      <c r="I219" s="491"/>
    </row>
    <row r="220" spans="1:9" ht="12.75">
      <c r="A220" s="752"/>
      <c r="B220" s="608"/>
      <c r="C220" s="587"/>
      <c r="D220" s="589"/>
      <c r="E220" s="1023"/>
      <c r="F220" s="1025" t="s">
        <v>766</v>
      </c>
      <c r="G220" s="576" t="s">
        <v>1734</v>
      </c>
      <c r="H220" s="191" t="s">
        <v>3243</v>
      </c>
      <c r="I220" s="487"/>
    </row>
    <row r="221" spans="1:9" ht="12.75">
      <c r="A221" s="752"/>
      <c r="B221" s="608"/>
      <c r="C221" s="587"/>
      <c r="D221" s="589"/>
      <c r="E221" s="1023"/>
      <c r="F221" s="1026"/>
      <c r="G221" s="574" t="s">
        <v>1735</v>
      </c>
      <c r="H221" s="192" t="s">
        <v>3244</v>
      </c>
      <c r="I221" s="488"/>
    </row>
    <row r="222" spans="1:9" ht="13.5" thickBot="1">
      <c r="A222" s="752"/>
      <c r="B222" s="608"/>
      <c r="C222" s="587"/>
      <c r="D222" s="589"/>
      <c r="E222" s="1023"/>
      <c r="F222" s="1027"/>
      <c r="G222" s="575" t="s">
        <v>1851</v>
      </c>
      <c r="H222" s="193" t="s">
        <v>3245</v>
      </c>
      <c r="I222" s="489"/>
    </row>
    <row r="223" spans="1:9" ht="12.75">
      <c r="A223" s="752"/>
      <c r="B223" s="608"/>
      <c r="C223" s="587"/>
      <c r="D223" s="589"/>
      <c r="E223" s="1023"/>
      <c r="F223" s="1025" t="s">
        <v>767</v>
      </c>
      <c r="G223" s="576" t="s">
        <v>1734</v>
      </c>
      <c r="H223" s="191" t="s">
        <v>3246</v>
      </c>
      <c r="I223" s="487"/>
    </row>
    <row r="224" spans="1:9" ht="12.75">
      <c r="A224" s="752"/>
      <c r="B224" s="608"/>
      <c r="C224" s="587"/>
      <c r="D224" s="589"/>
      <c r="E224" s="1023"/>
      <c r="F224" s="1026"/>
      <c r="G224" s="574" t="s">
        <v>1735</v>
      </c>
      <c r="H224" s="192" t="s">
        <v>3247</v>
      </c>
      <c r="I224" s="488"/>
    </row>
    <row r="225" spans="1:9" ht="13.5" thickBot="1">
      <c r="A225" s="752"/>
      <c r="B225" s="608"/>
      <c r="C225" s="587"/>
      <c r="D225" s="589"/>
      <c r="E225" s="1024"/>
      <c r="F225" s="1027"/>
      <c r="G225" s="575" t="s">
        <v>1851</v>
      </c>
      <c r="H225" s="193" t="s">
        <v>3248</v>
      </c>
      <c r="I225" s="489"/>
    </row>
    <row r="226" spans="1:9" ht="13.5" thickBot="1">
      <c r="A226" s="752"/>
      <c r="B226" s="608"/>
      <c r="C226" s="590"/>
      <c r="D226" s="592"/>
      <c r="E226" s="573" t="s">
        <v>1243</v>
      </c>
      <c r="F226" s="874" t="s">
        <v>2676</v>
      </c>
      <c r="G226" s="875"/>
      <c r="H226" s="563" t="s">
        <v>768</v>
      </c>
      <c r="I226" s="497"/>
    </row>
    <row r="227" spans="1:9" ht="12.75">
      <c r="A227" s="752"/>
      <c r="B227" s="608"/>
      <c r="C227" s="584" t="s">
        <v>1554</v>
      </c>
      <c r="D227" s="585"/>
      <c r="E227" s="585"/>
      <c r="F227" s="869" t="s">
        <v>770</v>
      </c>
      <c r="G227" s="870"/>
      <c r="H227" s="191" t="s">
        <v>769</v>
      </c>
      <c r="I227" s="487"/>
    </row>
    <row r="228" spans="1:9" ht="12.75">
      <c r="A228" s="752"/>
      <c r="B228" s="608"/>
      <c r="C228" s="587"/>
      <c r="D228" s="588"/>
      <c r="E228" s="588"/>
      <c r="F228" s="871" t="s">
        <v>772</v>
      </c>
      <c r="G228" s="872"/>
      <c r="H228" s="192" t="s">
        <v>771</v>
      </c>
      <c r="I228" s="488"/>
    </row>
    <row r="229" spans="1:9" ht="12.75">
      <c r="A229" s="752"/>
      <c r="B229" s="608"/>
      <c r="C229" s="587"/>
      <c r="D229" s="588"/>
      <c r="E229" s="588"/>
      <c r="F229" s="871" t="s">
        <v>775</v>
      </c>
      <c r="G229" s="872"/>
      <c r="H229" s="192" t="s">
        <v>774</v>
      </c>
      <c r="I229" s="488"/>
    </row>
    <row r="230" spans="1:9" ht="13.5" thickBot="1">
      <c r="A230" s="752"/>
      <c r="B230" s="608"/>
      <c r="C230" s="587"/>
      <c r="D230" s="588"/>
      <c r="E230" s="588"/>
      <c r="F230" s="876" t="s">
        <v>777</v>
      </c>
      <c r="G230" s="877"/>
      <c r="H230" s="195" t="s">
        <v>776</v>
      </c>
      <c r="I230" s="489"/>
    </row>
    <row r="231" spans="1:9" ht="13.5" thickBot="1">
      <c r="A231" s="752"/>
      <c r="B231" s="608"/>
      <c r="C231" s="590"/>
      <c r="D231" s="591"/>
      <c r="E231" s="591"/>
      <c r="F231" s="876" t="s">
        <v>1388</v>
      </c>
      <c r="G231" s="877"/>
      <c r="H231" s="32" t="s">
        <v>1389</v>
      </c>
      <c r="I231" s="489"/>
    </row>
    <row r="232" spans="1:9" ht="12.75">
      <c r="A232" s="752"/>
      <c r="B232" s="608"/>
      <c r="C232" s="584" t="s">
        <v>1555</v>
      </c>
      <c r="D232" s="585"/>
      <c r="E232" s="585"/>
      <c r="F232" s="869" t="s">
        <v>783</v>
      </c>
      <c r="G232" s="870"/>
      <c r="H232" s="191" t="s">
        <v>782</v>
      </c>
      <c r="I232" s="487"/>
    </row>
    <row r="233" spans="1:9" ht="13.5" thickBot="1">
      <c r="A233" s="752"/>
      <c r="B233" s="609"/>
      <c r="C233" s="590"/>
      <c r="D233" s="591"/>
      <c r="E233" s="591"/>
      <c r="F233" s="876" t="s">
        <v>787</v>
      </c>
      <c r="G233" s="877"/>
      <c r="H233" s="193" t="s">
        <v>786</v>
      </c>
      <c r="I233" s="489"/>
    </row>
    <row r="234" spans="1:9" ht="12.75">
      <c r="A234" s="752"/>
      <c r="B234" s="607" t="s">
        <v>164</v>
      </c>
      <c r="C234" s="878" t="s">
        <v>1752</v>
      </c>
      <c r="D234" s="584" t="s">
        <v>524</v>
      </c>
      <c r="E234" s="584" t="s">
        <v>792</v>
      </c>
      <c r="F234" s="881" t="s">
        <v>794</v>
      </c>
      <c r="G234" s="882"/>
      <c r="H234" s="194" t="s">
        <v>793</v>
      </c>
      <c r="I234" s="490"/>
    </row>
    <row r="235" spans="1:9" ht="12.75">
      <c r="A235" s="752"/>
      <c r="B235" s="608"/>
      <c r="C235" s="879"/>
      <c r="D235" s="587"/>
      <c r="E235" s="587"/>
      <c r="F235" s="871" t="s">
        <v>796</v>
      </c>
      <c r="G235" s="872"/>
      <c r="H235" s="192" t="s">
        <v>795</v>
      </c>
      <c r="I235" s="488"/>
    </row>
    <row r="236" spans="1:9" ht="13.5" thickBot="1">
      <c r="A236" s="752"/>
      <c r="B236" s="608"/>
      <c r="C236" s="879"/>
      <c r="D236" s="587"/>
      <c r="E236" s="587"/>
      <c r="F236" s="883" t="s">
        <v>798</v>
      </c>
      <c r="G236" s="884"/>
      <c r="H236" s="195" t="s">
        <v>797</v>
      </c>
      <c r="I236" s="491"/>
    </row>
    <row r="237" spans="1:9" ht="12.75">
      <c r="A237" s="752"/>
      <c r="B237" s="608"/>
      <c r="C237" s="879"/>
      <c r="D237" s="587"/>
      <c r="E237" s="584" t="s">
        <v>799</v>
      </c>
      <c r="F237" s="869" t="s">
        <v>794</v>
      </c>
      <c r="G237" s="870"/>
      <c r="H237" s="191" t="s">
        <v>800</v>
      </c>
      <c r="I237" s="487"/>
    </row>
    <row r="238" spans="1:9" ht="12.75">
      <c r="A238" s="752"/>
      <c r="B238" s="608"/>
      <c r="C238" s="879"/>
      <c r="D238" s="587"/>
      <c r="E238" s="587"/>
      <c r="F238" s="871" t="s">
        <v>796</v>
      </c>
      <c r="G238" s="872"/>
      <c r="H238" s="192" t="s">
        <v>801</v>
      </c>
      <c r="I238" s="488"/>
    </row>
    <row r="239" spans="1:9" ht="13.5" thickBot="1">
      <c r="A239" s="752"/>
      <c r="B239" s="608"/>
      <c r="C239" s="879"/>
      <c r="D239" s="590"/>
      <c r="E239" s="590"/>
      <c r="F239" s="876" t="s">
        <v>798</v>
      </c>
      <c r="G239" s="877"/>
      <c r="H239" s="195" t="s">
        <v>802</v>
      </c>
      <c r="I239" s="489"/>
    </row>
    <row r="240" spans="1:9" ht="12.75">
      <c r="A240" s="752"/>
      <c r="B240" s="608"/>
      <c r="C240" s="879"/>
      <c r="D240" s="584" t="s">
        <v>803</v>
      </c>
      <c r="E240" s="587" t="s">
        <v>792</v>
      </c>
      <c r="F240" s="881" t="s">
        <v>794</v>
      </c>
      <c r="G240" s="882"/>
      <c r="H240" s="191" t="s">
        <v>804</v>
      </c>
      <c r="I240" s="490"/>
    </row>
    <row r="241" spans="1:9" ht="12.75">
      <c r="A241" s="752"/>
      <c r="B241" s="608"/>
      <c r="C241" s="879"/>
      <c r="D241" s="587"/>
      <c r="E241" s="587"/>
      <c r="F241" s="871" t="s">
        <v>796</v>
      </c>
      <c r="G241" s="872"/>
      <c r="H241" s="192" t="s">
        <v>805</v>
      </c>
      <c r="I241" s="488"/>
    </row>
    <row r="242" spans="1:9" ht="13.5" thickBot="1">
      <c r="A242" s="752"/>
      <c r="B242" s="608"/>
      <c r="C242" s="879"/>
      <c r="D242" s="587"/>
      <c r="E242" s="587"/>
      <c r="F242" s="883" t="s">
        <v>798</v>
      </c>
      <c r="G242" s="884"/>
      <c r="H242" s="195" t="s">
        <v>806</v>
      </c>
      <c r="I242" s="491"/>
    </row>
    <row r="243" spans="1:9" ht="12.75">
      <c r="A243" s="752"/>
      <c r="B243" s="608"/>
      <c r="C243" s="879"/>
      <c r="D243" s="587"/>
      <c r="E243" s="584" t="s">
        <v>799</v>
      </c>
      <c r="F243" s="869" t="s">
        <v>794</v>
      </c>
      <c r="G243" s="870"/>
      <c r="H243" s="191" t="s">
        <v>807</v>
      </c>
      <c r="I243" s="487"/>
    </row>
    <row r="244" spans="1:9" ht="12.75">
      <c r="A244" s="752"/>
      <c r="B244" s="608"/>
      <c r="C244" s="879"/>
      <c r="D244" s="587"/>
      <c r="E244" s="587"/>
      <c r="F244" s="871" t="s">
        <v>796</v>
      </c>
      <c r="G244" s="872"/>
      <c r="H244" s="192" t="s">
        <v>808</v>
      </c>
      <c r="I244" s="488"/>
    </row>
    <row r="245" spans="1:9" ht="13.5" thickBot="1">
      <c r="A245" s="752"/>
      <c r="B245" s="608"/>
      <c r="C245" s="880"/>
      <c r="D245" s="590"/>
      <c r="E245" s="590"/>
      <c r="F245" s="876" t="s">
        <v>798</v>
      </c>
      <c r="G245" s="877"/>
      <c r="H245" s="193" t="s">
        <v>809</v>
      </c>
      <c r="I245" s="489"/>
    </row>
    <row r="246" spans="1:9" ht="12.75">
      <c r="A246" s="752"/>
      <c r="B246" s="608"/>
      <c r="C246" s="616" t="s">
        <v>810</v>
      </c>
      <c r="D246" s="656" t="s">
        <v>1753</v>
      </c>
      <c r="E246" s="657"/>
      <c r="F246" s="881" t="s">
        <v>524</v>
      </c>
      <c r="G246" s="882"/>
      <c r="H246" s="191" t="s">
        <v>815</v>
      </c>
      <c r="I246" s="487"/>
    </row>
    <row r="247" spans="1:9" ht="13.5" thickBot="1">
      <c r="A247" s="752"/>
      <c r="B247" s="608"/>
      <c r="C247" s="617"/>
      <c r="D247" s="658"/>
      <c r="E247" s="659"/>
      <c r="F247" s="817" t="s">
        <v>627</v>
      </c>
      <c r="G247" s="885"/>
      <c r="H247" s="193" t="s">
        <v>816</v>
      </c>
      <c r="I247" s="489"/>
    </row>
    <row r="248" spans="1:9" ht="12.75">
      <c r="A248" s="752"/>
      <c r="B248" s="608"/>
      <c r="C248" s="617"/>
      <c r="D248" s="656" t="s">
        <v>1795</v>
      </c>
      <c r="E248" s="657"/>
      <c r="F248" s="869" t="s">
        <v>812</v>
      </c>
      <c r="G248" s="870"/>
      <c r="H248" s="191" t="s">
        <v>811</v>
      </c>
      <c r="I248" s="487"/>
    </row>
    <row r="249" spans="1:9" ht="13.5" thickBot="1">
      <c r="A249" s="752"/>
      <c r="B249" s="609"/>
      <c r="C249" s="618"/>
      <c r="D249" s="658"/>
      <c r="E249" s="659"/>
      <c r="F249" s="871" t="s">
        <v>1754</v>
      </c>
      <c r="G249" s="872"/>
      <c r="H249" s="192" t="s">
        <v>813</v>
      </c>
      <c r="I249" s="488"/>
    </row>
    <row r="250" spans="1:9" ht="12.75">
      <c r="A250" s="752"/>
      <c r="B250" s="584" t="s">
        <v>1556</v>
      </c>
      <c r="C250" s="585"/>
      <c r="D250" s="585"/>
      <c r="E250" s="585"/>
      <c r="F250" s="886" t="s">
        <v>1056</v>
      </c>
      <c r="G250" s="209" t="s">
        <v>1057</v>
      </c>
      <c r="H250" s="191" t="s">
        <v>987</v>
      </c>
      <c r="I250" s="487"/>
    </row>
    <row r="251" spans="1:9" ht="12.75">
      <c r="A251" s="752"/>
      <c r="B251" s="587"/>
      <c r="C251" s="588"/>
      <c r="D251" s="588"/>
      <c r="E251" s="588"/>
      <c r="F251" s="887"/>
      <c r="G251" s="208" t="s">
        <v>952</v>
      </c>
      <c r="H251" s="192" t="s">
        <v>988</v>
      </c>
      <c r="I251" s="488"/>
    </row>
    <row r="252" spans="1:9" ht="12.75">
      <c r="A252" s="752"/>
      <c r="B252" s="587"/>
      <c r="C252" s="588"/>
      <c r="D252" s="588"/>
      <c r="E252" s="588"/>
      <c r="F252" s="887"/>
      <c r="G252" s="202" t="s">
        <v>954</v>
      </c>
      <c r="H252" s="192" t="s">
        <v>989</v>
      </c>
      <c r="I252" s="488"/>
    </row>
    <row r="253" spans="1:9" ht="12.75">
      <c r="A253" s="752"/>
      <c r="B253" s="587"/>
      <c r="C253" s="588"/>
      <c r="D253" s="588"/>
      <c r="E253" s="588"/>
      <c r="F253" s="887"/>
      <c r="G253" s="202" t="s">
        <v>953</v>
      </c>
      <c r="H253" s="192" t="s">
        <v>1111</v>
      </c>
      <c r="I253" s="488"/>
    </row>
    <row r="254" spans="1:9" ht="13.5" thickBot="1">
      <c r="A254" s="752"/>
      <c r="B254" s="587"/>
      <c r="C254" s="588"/>
      <c r="D254" s="588"/>
      <c r="E254" s="588"/>
      <c r="F254" s="888"/>
      <c r="G254" s="127" t="s">
        <v>955</v>
      </c>
      <c r="H254" s="193" t="s">
        <v>968</v>
      </c>
      <c r="I254" s="489"/>
    </row>
    <row r="255" spans="1:9" ht="12.75">
      <c r="A255" s="752"/>
      <c r="B255" s="587"/>
      <c r="C255" s="588"/>
      <c r="D255" s="588"/>
      <c r="E255" s="588"/>
      <c r="F255" s="889" t="s">
        <v>789</v>
      </c>
      <c r="G255" s="890"/>
      <c r="H255" s="194" t="s">
        <v>788</v>
      </c>
      <c r="I255" s="490"/>
    </row>
    <row r="256" spans="1:9" ht="13.5" thickBot="1">
      <c r="A256" s="753"/>
      <c r="B256" s="590"/>
      <c r="C256" s="591"/>
      <c r="D256" s="591"/>
      <c r="E256" s="591"/>
      <c r="F256" s="597" t="s">
        <v>791</v>
      </c>
      <c r="G256" s="598"/>
      <c r="H256" s="193" t="s">
        <v>790</v>
      </c>
      <c r="I256" s="489"/>
    </row>
    <row r="257" spans="1:9" ht="12.75" customHeight="1">
      <c r="A257" s="585" t="s">
        <v>1557</v>
      </c>
      <c r="B257" s="585"/>
      <c r="C257" s="585"/>
      <c r="D257" s="586"/>
      <c r="E257" s="584" t="s">
        <v>1265</v>
      </c>
      <c r="F257" s="586"/>
      <c r="G257" s="214" t="s">
        <v>1262</v>
      </c>
      <c r="H257" s="142" t="s">
        <v>283</v>
      </c>
      <c r="I257" s="487"/>
    </row>
    <row r="258" spans="1:9" ht="12.75">
      <c r="A258" s="588"/>
      <c r="B258" s="588"/>
      <c r="C258" s="588"/>
      <c r="D258" s="589"/>
      <c r="E258" s="587"/>
      <c r="F258" s="589"/>
      <c r="G258" s="210" t="s">
        <v>1263</v>
      </c>
      <c r="H258" s="92" t="s">
        <v>284</v>
      </c>
      <c r="I258" s="488"/>
    </row>
    <row r="259" spans="1:9" ht="13.5" thickBot="1">
      <c r="A259" s="588"/>
      <c r="B259" s="588"/>
      <c r="C259" s="588"/>
      <c r="D259" s="589"/>
      <c r="E259" s="590"/>
      <c r="F259" s="592"/>
      <c r="G259" s="212" t="s">
        <v>1264</v>
      </c>
      <c r="H259" s="143" t="s">
        <v>285</v>
      </c>
      <c r="I259" s="489"/>
    </row>
    <row r="260" spans="1:9" ht="13.5" customHeight="1" thickBot="1">
      <c r="A260" s="588"/>
      <c r="B260" s="588"/>
      <c r="C260" s="588"/>
      <c r="D260" s="589"/>
      <c r="E260" s="604" t="s">
        <v>1267</v>
      </c>
      <c r="F260" s="606"/>
      <c r="G260" s="281" t="s">
        <v>1268</v>
      </c>
      <c r="H260" s="217" t="s">
        <v>1178</v>
      </c>
      <c r="I260" s="493"/>
    </row>
    <row r="261" spans="1:9" ht="13.5" customHeight="1" thickBot="1">
      <c r="A261" s="591"/>
      <c r="B261" s="591"/>
      <c r="C261" s="591"/>
      <c r="D261" s="592"/>
      <c r="E261" s="604" t="s">
        <v>1266</v>
      </c>
      <c r="F261" s="606"/>
      <c r="G261" s="281" t="s">
        <v>1614</v>
      </c>
      <c r="H261" s="217" t="s">
        <v>1375</v>
      </c>
      <c r="I261" s="493"/>
    </row>
    <row r="262" spans="1:9" ht="12.75" customHeight="1">
      <c r="A262" s="903" t="s">
        <v>688</v>
      </c>
      <c r="B262" s="602" t="s">
        <v>1558</v>
      </c>
      <c r="C262" s="584" t="s">
        <v>926</v>
      </c>
      <c r="D262" s="585"/>
      <c r="E262" s="586"/>
      <c r="F262" s="282" t="s">
        <v>928</v>
      </c>
      <c r="G262" s="247"/>
      <c r="H262" s="142" t="s">
        <v>927</v>
      </c>
      <c r="I262" s="487"/>
    </row>
    <row r="263" spans="1:9" ht="12.75">
      <c r="A263" s="904"/>
      <c r="B263" s="603"/>
      <c r="C263" s="587"/>
      <c r="D263" s="588"/>
      <c r="E263" s="589"/>
      <c r="F263" s="283" t="s">
        <v>930</v>
      </c>
      <c r="G263" s="278"/>
      <c r="H263" s="92" t="s">
        <v>929</v>
      </c>
      <c r="I263" s="488"/>
    </row>
    <row r="264" spans="1:9" ht="12.75">
      <c r="A264" s="904"/>
      <c r="B264" s="603"/>
      <c r="C264" s="587"/>
      <c r="D264" s="588"/>
      <c r="E264" s="589"/>
      <c r="F264" s="283" t="s">
        <v>932</v>
      </c>
      <c r="G264" s="278"/>
      <c r="H264" s="92" t="s">
        <v>931</v>
      </c>
      <c r="I264" s="488"/>
    </row>
    <row r="265" spans="1:9" ht="13.5" thickBot="1">
      <c r="A265" s="904"/>
      <c r="B265" s="603"/>
      <c r="C265" s="587"/>
      <c r="D265" s="588"/>
      <c r="E265" s="589"/>
      <c r="F265" s="212" t="s">
        <v>934</v>
      </c>
      <c r="G265" s="213"/>
      <c r="H265" s="143" t="s">
        <v>933</v>
      </c>
      <c r="I265" s="489"/>
    </row>
    <row r="266" spans="1:9" ht="12.75" customHeight="1">
      <c r="A266" s="904"/>
      <c r="B266" s="603"/>
      <c r="C266" s="584" t="s">
        <v>935</v>
      </c>
      <c r="D266" s="585"/>
      <c r="E266" s="586"/>
      <c r="F266" s="282" t="s">
        <v>928</v>
      </c>
      <c r="G266" s="247"/>
      <c r="H266" s="142" t="s">
        <v>936</v>
      </c>
      <c r="I266" s="487"/>
    </row>
    <row r="267" spans="1:9" ht="12.75">
      <c r="A267" s="904"/>
      <c r="B267" s="603"/>
      <c r="C267" s="587"/>
      <c r="D267" s="588"/>
      <c r="E267" s="589"/>
      <c r="F267" s="283" t="s">
        <v>930</v>
      </c>
      <c r="G267" s="278"/>
      <c r="H267" s="92" t="s">
        <v>937</v>
      </c>
      <c r="I267" s="488"/>
    </row>
    <row r="268" spans="1:9" ht="12.75">
      <c r="A268" s="904"/>
      <c r="B268" s="603"/>
      <c r="C268" s="587"/>
      <c r="D268" s="588"/>
      <c r="E268" s="589"/>
      <c r="F268" s="283" t="s">
        <v>932</v>
      </c>
      <c r="G268" s="278"/>
      <c r="H268" s="92" t="s">
        <v>938</v>
      </c>
      <c r="I268" s="488"/>
    </row>
    <row r="269" spans="1:9" ht="12.75">
      <c r="A269" s="904"/>
      <c r="B269" s="603"/>
      <c r="C269" s="587"/>
      <c r="D269" s="588"/>
      <c r="E269" s="589"/>
      <c r="F269" s="210" t="s">
        <v>934</v>
      </c>
      <c r="G269" s="211"/>
      <c r="H269" s="92" t="s">
        <v>939</v>
      </c>
      <c r="I269" s="488"/>
    </row>
    <row r="270" spans="1:9" ht="13.5" thickBot="1">
      <c r="A270" s="904"/>
      <c r="B270" s="603"/>
      <c r="C270" s="590"/>
      <c r="D270" s="591"/>
      <c r="E270" s="592"/>
      <c r="F270" s="212" t="s">
        <v>941</v>
      </c>
      <c r="G270" s="213"/>
      <c r="H270" s="143" t="s">
        <v>940</v>
      </c>
      <c r="I270" s="489"/>
    </row>
    <row r="271" spans="1:9" ht="12.75" customHeight="1">
      <c r="A271" s="904"/>
      <c r="B271" s="603"/>
      <c r="C271" s="656" t="s">
        <v>1053</v>
      </c>
      <c r="D271" s="682"/>
      <c r="E271" s="657"/>
      <c r="F271" s="282" t="s">
        <v>1054</v>
      </c>
      <c r="G271" s="247"/>
      <c r="H271" s="142" t="s">
        <v>982</v>
      </c>
      <c r="I271" s="487"/>
    </row>
    <row r="272" spans="1:9" ht="13.5" thickBot="1">
      <c r="A272" s="904"/>
      <c r="B272" s="603"/>
      <c r="C272" s="625"/>
      <c r="D272" s="716"/>
      <c r="E272" s="626"/>
      <c r="F272" s="284" t="s">
        <v>1055</v>
      </c>
      <c r="G272" s="249"/>
      <c r="H272" s="143" t="s">
        <v>983</v>
      </c>
      <c r="I272" s="489"/>
    </row>
    <row r="273" spans="1:9" ht="12.75" customHeight="1">
      <c r="A273" s="661" t="s">
        <v>1559</v>
      </c>
      <c r="B273" s="674"/>
      <c r="C273" s="674"/>
      <c r="D273" s="674"/>
      <c r="E273" s="662"/>
      <c r="F273" s="214" t="s">
        <v>1432</v>
      </c>
      <c r="G273" s="215"/>
      <c r="H273" s="142" t="s">
        <v>1260</v>
      </c>
      <c r="I273" s="487"/>
    </row>
    <row r="274" spans="1:9" ht="13.5" thickBot="1">
      <c r="A274" s="663"/>
      <c r="B274" s="676"/>
      <c r="C274" s="676"/>
      <c r="D274" s="676"/>
      <c r="E274" s="664"/>
      <c r="F274" s="212" t="s">
        <v>1259</v>
      </c>
      <c r="G274" s="213"/>
      <c r="H274" s="143" t="s">
        <v>1261</v>
      </c>
      <c r="I274" s="489"/>
    </row>
    <row r="275" spans="1:9" ht="13.5" customHeight="1" thickBot="1">
      <c r="A275" s="661" t="s">
        <v>1560</v>
      </c>
      <c r="B275" s="674"/>
      <c r="C275" s="662"/>
      <c r="D275" s="891" t="s">
        <v>1477</v>
      </c>
      <c r="E275" s="892"/>
      <c r="F275" s="893" t="s">
        <v>1479</v>
      </c>
      <c r="G275" s="894"/>
      <c r="H275" s="222" t="s">
        <v>1404</v>
      </c>
      <c r="I275" s="488"/>
    </row>
    <row r="276" spans="1:9" ht="13.5" thickBot="1">
      <c r="A276" s="668"/>
      <c r="B276" s="675"/>
      <c r="C276" s="669"/>
      <c r="D276" s="891"/>
      <c r="E276" s="892"/>
      <c r="F276" s="895" t="s">
        <v>1414</v>
      </c>
      <c r="G276" s="896"/>
      <c r="H276" s="223" t="s">
        <v>1406</v>
      </c>
      <c r="I276" s="489"/>
    </row>
    <row r="277" spans="1:9" ht="13.5" thickBot="1">
      <c r="A277" s="668"/>
      <c r="B277" s="675"/>
      <c r="C277" s="669"/>
      <c r="D277" s="891" t="s">
        <v>1415</v>
      </c>
      <c r="E277" s="892"/>
      <c r="F277" s="897" t="s">
        <v>1606</v>
      </c>
      <c r="G277" s="898"/>
      <c r="H277" s="436" t="s">
        <v>1407</v>
      </c>
      <c r="I277" s="490"/>
    </row>
    <row r="278" spans="1:9" ht="13.5" thickBot="1">
      <c r="A278" s="668"/>
      <c r="B278" s="675"/>
      <c r="C278" s="669"/>
      <c r="D278" s="891"/>
      <c r="E278" s="892"/>
      <c r="F278" s="899" t="s">
        <v>1607</v>
      </c>
      <c r="G278" s="900"/>
      <c r="H278" s="222" t="s">
        <v>1408</v>
      </c>
      <c r="I278" s="488"/>
    </row>
    <row r="279" spans="1:9" ht="13.5" thickBot="1">
      <c r="A279" s="668"/>
      <c r="B279" s="675"/>
      <c r="C279" s="669"/>
      <c r="D279" s="891"/>
      <c r="E279" s="892"/>
      <c r="F279" s="899" t="s">
        <v>1480</v>
      </c>
      <c r="G279" s="900"/>
      <c r="H279" s="222" t="s">
        <v>1409</v>
      </c>
      <c r="I279" s="488"/>
    </row>
    <row r="280" spans="1:9" ht="13.5" thickBot="1">
      <c r="A280" s="663"/>
      <c r="B280" s="676"/>
      <c r="C280" s="664"/>
      <c r="D280" s="891"/>
      <c r="E280" s="892"/>
      <c r="F280" s="901" t="s">
        <v>1481</v>
      </c>
      <c r="G280" s="902"/>
      <c r="H280" s="218" t="s">
        <v>1410</v>
      </c>
      <c r="I280" s="489"/>
    </row>
    <row r="281" spans="1:9" ht="12.75">
      <c r="A281" s="620" t="s">
        <v>1246</v>
      </c>
      <c r="B281" s="616" t="s">
        <v>1575</v>
      </c>
      <c r="C281" s="905" t="s">
        <v>973</v>
      </c>
      <c r="D281" s="905"/>
      <c r="E281" s="905"/>
      <c r="F281" s="795"/>
      <c r="G281" s="795"/>
      <c r="H281" s="279" t="s">
        <v>1058</v>
      </c>
      <c r="I281" s="494"/>
    </row>
    <row r="282" spans="1:9" ht="12.75">
      <c r="A282" s="600"/>
      <c r="B282" s="617"/>
      <c r="C282" s="906" t="s">
        <v>966</v>
      </c>
      <c r="D282" s="906"/>
      <c r="E282" s="906"/>
      <c r="F282" s="801"/>
      <c r="G282" s="801"/>
      <c r="H282" s="280" t="s">
        <v>1059</v>
      </c>
      <c r="I282" s="495"/>
    </row>
    <row r="283" spans="1:9" ht="12.75">
      <c r="A283" s="600"/>
      <c r="B283" s="617"/>
      <c r="C283" s="906" t="s">
        <v>1079</v>
      </c>
      <c r="D283" s="906"/>
      <c r="E283" s="906"/>
      <c r="F283" s="801"/>
      <c r="G283" s="801"/>
      <c r="H283" s="280" t="s">
        <v>1060</v>
      </c>
      <c r="I283" s="495"/>
    </row>
    <row r="284" spans="1:9" ht="12.75">
      <c r="A284" s="600"/>
      <c r="B284" s="617"/>
      <c r="C284" s="906" t="s">
        <v>1078</v>
      </c>
      <c r="D284" s="906"/>
      <c r="E284" s="906"/>
      <c r="F284" s="801"/>
      <c r="G284" s="801"/>
      <c r="H284" s="280" t="s">
        <v>825</v>
      </c>
      <c r="I284" s="495"/>
    </row>
    <row r="285" spans="1:9" ht="12.75">
      <c r="A285" s="600"/>
      <c r="B285" s="617"/>
      <c r="C285" s="893" t="s">
        <v>967</v>
      </c>
      <c r="D285" s="893"/>
      <c r="E285" s="893"/>
      <c r="F285" s="893"/>
      <c r="G285" s="893"/>
      <c r="H285" s="280" t="s">
        <v>1061</v>
      </c>
      <c r="I285" s="495"/>
    </row>
    <row r="286" spans="1:9" ht="12.75">
      <c r="A286" s="600"/>
      <c r="B286" s="617"/>
      <c r="C286" s="906" t="s">
        <v>1247</v>
      </c>
      <c r="D286" s="906"/>
      <c r="E286" s="906"/>
      <c r="F286" s="801"/>
      <c r="G286" s="801"/>
      <c r="H286" s="280" t="s">
        <v>820</v>
      </c>
      <c r="I286" s="495"/>
    </row>
    <row r="287" spans="1:9" ht="12.75">
      <c r="A287" s="600"/>
      <c r="B287" s="617"/>
      <c r="C287" s="906" t="s">
        <v>1248</v>
      </c>
      <c r="D287" s="906"/>
      <c r="E287" s="906"/>
      <c r="F287" s="801"/>
      <c r="G287" s="801"/>
      <c r="H287" s="280" t="s">
        <v>822</v>
      </c>
      <c r="I287" s="495"/>
    </row>
    <row r="288" spans="1:9" ht="13.5" thickBot="1">
      <c r="A288" s="600"/>
      <c r="B288" s="618"/>
      <c r="C288" s="907" t="s">
        <v>1249</v>
      </c>
      <c r="D288" s="907"/>
      <c r="E288" s="907"/>
      <c r="F288" s="798"/>
      <c r="G288" s="798"/>
      <c r="H288" s="221" t="s">
        <v>824</v>
      </c>
      <c r="I288" s="496"/>
    </row>
    <row r="289" spans="1:9" ht="12.75">
      <c r="A289" s="600"/>
      <c r="B289" s="616" t="s">
        <v>1576</v>
      </c>
      <c r="C289" s="905" t="s">
        <v>973</v>
      </c>
      <c r="D289" s="905"/>
      <c r="E289" s="905"/>
      <c r="F289" s="795"/>
      <c r="G289" s="795"/>
      <c r="H289" s="279" t="s">
        <v>1062</v>
      </c>
      <c r="I289" s="494"/>
    </row>
    <row r="290" spans="1:9" ht="12.75">
      <c r="A290" s="600"/>
      <c r="B290" s="617"/>
      <c r="C290" s="906" t="s">
        <v>966</v>
      </c>
      <c r="D290" s="906"/>
      <c r="E290" s="906"/>
      <c r="F290" s="801"/>
      <c r="G290" s="801"/>
      <c r="H290" s="280" t="s">
        <v>1063</v>
      </c>
      <c r="I290" s="495"/>
    </row>
    <row r="291" spans="1:9" ht="12.75">
      <c r="A291" s="600"/>
      <c r="B291" s="617"/>
      <c r="C291" s="906" t="s">
        <v>1079</v>
      </c>
      <c r="D291" s="906"/>
      <c r="E291" s="906"/>
      <c r="F291" s="801"/>
      <c r="G291" s="801"/>
      <c r="H291" s="280" t="s">
        <v>1064</v>
      </c>
      <c r="I291" s="495"/>
    </row>
    <row r="292" spans="1:9" ht="12.75">
      <c r="A292" s="600"/>
      <c r="B292" s="617"/>
      <c r="C292" s="906" t="s">
        <v>1078</v>
      </c>
      <c r="D292" s="906"/>
      <c r="E292" s="906"/>
      <c r="F292" s="801"/>
      <c r="G292" s="801"/>
      <c r="H292" s="280" t="s">
        <v>830</v>
      </c>
      <c r="I292" s="495"/>
    </row>
    <row r="293" spans="1:9" ht="12.75">
      <c r="A293" s="600"/>
      <c r="B293" s="617"/>
      <c r="C293" s="893" t="s">
        <v>967</v>
      </c>
      <c r="D293" s="893"/>
      <c r="E293" s="893"/>
      <c r="F293" s="893"/>
      <c r="G293" s="893"/>
      <c r="H293" s="280" t="s">
        <v>1065</v>
      </c>
      <c r="I293" s="495"/>
    </row>
    <row r="294" spans="1:9" ht="12.75">
      <c r="A294" s="600"/>
      <c r="B294" s="617"/>
      <c r="C294" s="906" t="s">
        <v>1247</v>
      </c>
      <c r="D294" s="906"/>
      <c r="E294" s="906"/>
      <c r="F294" s="801"/>
      <c r="G294" s="801"/>
      <c r="H294" s="280" t="s">
        <v>827</v>
      </c>
      <c r="I294" s="495"/>
    </row>
    <row r="295" spans="1:9" ht="12.75">
      <c r="A295" s="600"/>
      <c r="B295" s="617"/>
      <c r="C295" s="906" t="s">
        <v>1248</v>
      </c>
      <c r="D295" s="906"/>
      <c r="E295" s="906"/>
      <c r="F295" s="801"/>
      <c r="G295" s="801"/>
      <c r="H295" s="280" t="s">
        <v>828</v>
      </c>
      <c r="I295" s="495"/>
    </row>
    <row r="296" spans="1:9" ht="13.5" thickBot="1">
      <c r="A296" s="600"/>
      <c r="B296" s="618"/>
      <c r="C296" s="907" t="s">
        <v>1249</v>
      </c>
      <c r="D296" s="907"/>
      <c r="E296" s="907"/>
      <c r="F296" s="798"/>
      <c r="G296" s="798"/>
      <c r="H296" s="221" t="s">
        <v>829</v>
      </c>
      <c r="I296" s="496"/>
    </row>
    <row r="297" spans="1:9" ht="12.75">
      <c r="A297" s="600"/>
      <c r="B297" s="616" t="s">
        <v>1577</v>
      </c>
      <c r="C297" s="905" t="s">
        <v>973</v>
      </c>
      <c r="D297" s="905"/>
      <c r="E297" s="905"/>
      <c r="F297" s="795"/>
      <c r="G297" s="795"/>
      <c r="H297" s="279" t="s">
        <v>1066</v>
      </c>
      <c r="I297" s="494"/>
    </row>
    <row r="298" spans="1:9" ht="12.75">
      <c r="A298" s="600"/>
      <c r="B298" s="617"/>
      <c r="C298" s="906" t="s">
        <v>966</v>
      </c>
      <c r="D298" s="906"/>
      <c r="E298" s="906"/>
      <c r="F298" s="801"/>
      <c r="G298" s="801"/>
      <c r="H298" s="280" t="s">
        <v>1067</v>
      </c>
      <c r="I298" s="495"/>
    </row>
    <row r="299" spans="1:9" ht="12.75">
      <c r="A299" s="600"/>
      <c r="B299" s="617"/>
      <c r="C299" s="906" t="s">
        <v>1079</v>
      </c>
      <c r="D299" s="906"/>
      <c r="E299" s="906"/>
      <c r="F299" s="801"/>
      <c r="G299" s="801"/>
      <c r="H299" s="280" t="s">
        <v>1068</v>
      </c>
      <c r="I299" s="495"/>
    </row>
    <row r="300" spans="1:9" ht="12.75">
      <c r="A300" s="600"/>
      <c r="B300" s="617"/>
      <c r="C300" s="906" t="s">
        <v>1078</v>
      </c>
      <c r="D300" s="906"/>
      <c r="E300" s="906"/>
      <c r="F300" s="801"/>
      <c r="G300" s="801"/>
      <c r="H300" s="280" t="s">
        <v>834</v>
      </c>
      <c r="I300" s="495"/>
    </row>
    <row r="301" spans="1:9" ht="12.75">
      <c r="A301" s="600"/>
      <c r="B301" s="617"/>
      <c r="C301" s="893" t="s">
        <v>967</v>
      </c>
      <c r="D301" s="893"/>
      <c r="E301" s="893"/>
      <c r="F301" s="893"/>
      <c r="G301" s="893"/>
      <c r="H301" s="280" t="s">
        <v>1069</v>
      </c>
      <c r="I301" s="495"/>
    </row>
    <row r="302" spans="1:9" ht="12.75">
      <c r="A302" s="600"/>
      <c r="B302" s="617"/>
      <c r="C302" s="906" t="s">
        <v>1247</v>
      </c>
      <c r="D302" s="906"/>
      <c r="E302" s="906"/>
      <c r="F302" s="801"/>
      <c r="G302" s="801"/>
      <c r="H302" s="280" t="s">
        <v>831</v>
      </c>
      <c r="I302" s="495"/>
    </row>
    <row r="303" spans="1:9" ht="12.75">
      <c r="A303" s="600"/>
      <c r="B303" s="617"/>
      <c r="C303" s="906" t="s">
        <v>1248</v>
      </c>
      <c r="D303" s="906"/>
      <c r="E303" s="906"/>
      <c r="F303" s="801"/>
      <c r="G303" s="801"/>
      <c r="H303" s="280" t="s">
        <v>832</v>
      </c>
      <c r="I303" s="495"/>
    </row>
    <row r="304" spans="1:9" ht="13.5" thickBot="1">
      <c r="A304" s="600"/>
      <c r="B304" s="618"/>
      <c r="C304" s="907" t="s">
        <v>1249</v>
      </c>
      <c r="D304" s="907"/>
      <c r="E304" s="907"/>
      <c r="F304" s="798"/>
      <c r="G304" s="798"/>
      <c r="H304" s="221" t="s">
        <v>833</v>
      </c>
      <c r="I304" s="496"/>
    </row>
    <row r="305" spans="1:9" ht="12.75">
      <c r="A305" s="600"/>
      <c r="B305" s="616" t="s">
        <v>1578</v>
      </c>
      <c r="C305" s="905" t="s">
        <v>973</v>
      </c>
      <c r="D305" s="905"/>
      <c r="E305" s="905"/>
      <c r="F305" s="795"/>
      <c r="G305" s="795"/>
      <c r="H305" s="279" t="s">
        <v>1070</v>
      </c>
      <c r="I305" s="494"/>
    </row>
    <row r="306" spans="1:9" ht="12.75">
      <c r="A306" s="600"/>
      <c r="B306" s="617"/>
      <c r="C306" s="906" t="s">
        <v>966</v>
      </c>
      <c r="D306" s="906"/>
      <c r="E306" s="906"/>
      <c r="F306" s="801"/>
      <c r="G306" s="801"/>
      <c r="H306" s="280" t="s">
        <v>1071</v>
      </c>
      <c r="I306" s="495"/>
    </row>
    <row r="307" spans="1:9" ht="12.75">
      <c r="A307" s="600"/>
      <c r="B307" s="617"/>
      <c r="C307" s="906" t="s">
        <v>1079</v>
      </c>
      <c r="D307" s="906"/>
      <c r="E307" s="906"/>
      <c r="F307" s="801"/>
      <c r="G307" s="801"/>
      <c r="H307" s="280" t="s">
        <v>1072</v>
      </c>
      <c r="I307" s="495"/>
    </row>
    <row r="308" spans="1:9" ht="12.75">
      <c r="A308" s="600"/>
      <c r="B308" s="617"/>
      <c r="C308" s="906" t="s">
        <v>1078</v>
      </c>
      <c r="D308" s="906"/>
      <c r="E308" s="906"/>
      <c r="F308" s="801"/>
      <c r="G308" s="801"/>
      <c r="H308" s="280" t="s">
        <v>1073</v>
      </c>
      <c r="I308" s="495"/>
    </row>
    <row r="309" spans="1:9" ht="12.75">
      <c r="A309" s="600"/>
      <c r="B309" s="617"/>
      <c r="C309" s="893" t="s">
        <v>967</v>
      </c>
      <c r="D309" s="893"/>
      <c r="E309" s="893"/>
      <c r="F309" s="893"/>
      <c r="G309" s="893"/>
      <c r="H309" s="280" t="s">
        <v>1074</v>
      </c>
      <c r="I309" s="495"/>
    </row>
    <row r="310" spans="1:9" ht="12.75">
      <c r="A310" s="600"/>
      <c r="B310" s="617"/>
      <c r="C310" s="906" t="s">
        <v>1247</v>
      </c>
      <c r="D310" s="906"/>
      <c r="E310" s="906"/>
      <c r="F310" s="801"/>
      <c r="G310" s="801"/>
      <c r="H310" s="280" t="s">
        <v>1075</v>
      </c>
      <c r="I310" s="495"/>
    </row>
    <row r="311" spans="1:9" ht="12.75">
      <c r="A311" s="600"/>
      <c r="B311" s="617"/>
      <c r="C311" s="906" t="s">
        <v>1248</v>
      </c>
      <c r="D311" s="906"/>
      <c r="E311" s="906"/>
      <c r="F311" s="801"/>
      <c r="G311" s="801"/>
      <c r="H311" s="280" t="s">
        <v>1076</v>
      </c>
      <c r="I311" s="495"/>
    </row>
    <row r="312" spans="1:9" ht="13.5" thickBot="1">
      <c r="A312" s="601"/>
      <c r="B312" s="618"/>
      <c r="C312" s="907" t="s">
        <v>1249</v>
      </c>
      <c r="D312" s="907"/>
      <c r="E312" s="907"/>
      <c r="F312" s="798"/>
      <c r="G312" s="798"/>
      <c r="H312" s="221" t="s">
        <v>1077</v>
      </c>
      <c r="I312" s="496"/>
    </row>
    <row r="313" spans="1:9" ht="12.75">
      <c r="A313" s="607" t="s">
        <v>1579</v>
      </c>
      <c r="B313" s="656" t="s">
        <v>843</v>
      </c>
      <c r="C313" s="657"/>
      <c r="D313" s="656" t="s">
        <v>845</v>
      </c>
      <c r="E313" s="793" t="s">
        <v>1083</v>
      </c>
      <c r="F313" s="905"/>
      <c r="G313" s="905"/>
      <c r="H313" s="225" t="s">
        <v>1082</v>
      </c>
      <c r="I313" s="494"/>
    </row>
    <row r="314" spans="1:9" ht="13.5" thickBot="1">
      <c r="A314" s="608"/>
      <c r="B314" s="625"/>
      <c r="C314" s="626"/>
      <c r="D314" s="658"/>
      <c r="E314" s="806" t="s">
        <v>1085</v>
      </c>
      <c r="F314" s="791"/>
      <c r="G314" s="791"/>
      <c r="H314" s="427" t="s">
        <v>1084</v>
      </c>
      <c r="I314" s="496"/>
    </row>
    <row r="315" spans="1:9" ht="13.5" thickBot="1">
      <c r="A315" s="608"/>
      <c r="B315" s="658"/>
      <c r="C315" s="659"/>
      <c r="D315" s="201" t="s">
        <v>844</v>
      </c>
      <c r="E315" s="908" t="s">
        <v>1081</v>
      </c>
      <c r="F315" s="909"/>
      <c r="G315" s="909"/>
      <c r="H315" s="434" t="s">
        <v>1080</v>
      </c>
      <c r="I315" s="501"/>
    </row>
    <row r="316" spans="1:9" ht="13.5" thickBot="1">
      <c r="A316" s="608"/>
      <c r="B316" s="621" t="s">
        <v>1426</v>
      </c>
      <c r="C316" s="622"/>
      <c r="D316" s="622"/>
      <c r="E316" s="908" t="s">
        <v>1427</v>
      </c>
      <c r="F316" s="909"/>
      <c r="G316" s="909"/>
      <c r="H316" s="434" t="s">
        <v>1096</v>
      </c>
      <c r="I316" s="501"/>
    </row>
    <row r="317" spans="1:9" ht="12.75">
      <c r="A317" s="608"/>
      <c r="B317" s="656" t="s">
        <v>1116</v>
      </c>
      <c r="C317" s="682"/>
      <c r="D317" s="682"/>
      <c r="E317" s="793" t="s">
        <v>1602</v>
      </c>
      <c r="F317" s="905"/>
      <c r="G317" s="905"/>
      <c r="H317" s="225" t="s">
        <v>836</v>
      </c>
      <c r="I317" s="494"/>
    </row>
    <row r="318" spans="1:9" ht="12.75">
      <c r="A318" s="608"/>
      <c r="B318" s="625"/>
      <c r="C318" s="716"/>
      <c r="D318" s="716"/>
      <c r="E318" s="595" t="s">
        <v>1430</v>
      </c>
      <c r="F318" s="742"/>
      <c r="G318" s="742"/>
      <c r="H318" s="222" t="s">
        <v>835</v>
      </c>
      <c r="I318" s="495"/>
    </row>
    <row r="319" spans="1:9" ht="12.75">
      <c r="A319" s="608"/>
      <c r="B319" s="625"/>
      <c r="C319" s="716"/>
      <c r="D319" s="716"/>
      <c r="E319" s="800" t="s">
        <v>1603</v>
      </c>
      <c r="F319" s="906"/>
      <c r="G319" s="906"/>
      <c r="H319" s="222" t="s">
        <v>837</v>
      </c>
      <c r="I319" s="495"/>
    </row>
    <row r="320" spans="1:9" ht="12.75">
      <c r="A320" s="608"/>
      <c r="B320" s="625"/>
      <c r="C320" s="716"/>
      <c r="D320" s="716"/>
      <c r="E320" s="800" t="s">
        <v>1429</v>
      </c>
      <c r="F320" s="906"/>
      <c r="G320" s="906"/>
      <c r="H320" s="222" t="s">
        <v>842</v>
      </c>
      <c r="I320" s="495"/>
    </row>
    <row r="321" spans="1:9" ht="12.75">
      <c r="A321" s="608"/>
      <c r="B321" s="625"/>
      <c r="C321" s="716"/>
      <c r="D321" s="716"/>
      <c r="E321" s="800" t="s">
        <v>1604</v>
      </c>
      <c r="F321" s="906"/>
      <c r="G321" s="906"/>
      <c r="H321" s="222" t="s">
        <v>838</v>
      </c>
      <c r="I321" s="495"/>
    </row>
    <row r="322" spans="1:9" ht="12.75">
      <c r="A322" s="608"/>
      <c r="B322" s="625"/>
      <c r="C322" s="716"/>
      <c r="D322" s="716"/>
      <c r="E322" s="910" t="s">
        <v>1086</v>
      </c>
      <c r="F322" s="800" t="s">
        <v>1088</v>
      </c>
      <c r="G322" s="906"/>
      <c r="H322" s="222" t="s">
        <v>1087</v>
      </c>
      <c r="I322" s="495"/>
    </row>
    <row r="323" spans="1:9" ht="12.75">
      <c r="A323" s="608"/>
      <c r="B323" s="625"/>
      <c r="C323" s="716"/>
      <c r="D323" s="716"/>
      <c r="E323" s="726"/>
      <c r="F323" s="800" t="s">
        <v>1094</v>
      </c>
      <c r="G323" s="906"/>
      <c r="H323" s="222" t="s">
        <v>1093</v>
      </c>
      <c r="I323" s="495"/>
    </row>
    <row r="324" spans="1:9" ht="12.75">
      <c r="A324" s="608"/>
      <c r="B324" s="625"/>
      <c r="C324" s="716"/>
      <c r="D324" s="716"/>
      <c r="E324" s="726"/>
      <c r="F324" s="800" t="s">
        <v>1090</v>
      </c>
      <c r="G324" s="906"/>
      <c r="H324" s="222" t="s">
        <v>1089</v>
      </c>
      <c r="I324" s="495"/>
    </row>
    <row r="325" spans="1:9" ht="12.75">
      <c r="A325" s="608"/>
      <c r="B325" s="625"/>
      <c r="C325" s="716"/>
      <c r="D325" s="716"/>
      <c r="E325" s="726"/>
      <c r="F325" s="800" t="s">
        <v>1092</v>
      </c>
      <c r="G325" s="906"/>
      <c r="H325" s="222" t="s">
        <v>1091</v>
      </c>
      <c r="I325" s="495"/>
    </row>
    <row r="326" spans="1:9" ht="12.75">
      <c r="A326" s="608"/>
      <c r="B326" s="625"/>
      <c r="C326" s="716"/>
      <c r="D326" s="716"/>
      <c r="E326" s="911"/>
      <c r="F326" s="33" t="s">
        <v>908</v>
      </c>
      <c r="G326" s="34"/>
      <c r="H326" s="222" t="s">
        <v>1095</v>
      </c>
      <c r="I326" s="495"/>
    </row>
    <row r="327" spans="1:9" ht="12.75">
      <c r="A327" s="608"/>
      <c r="B327" s="625"/>
      <c r="C327" s="716"/>
      <c r="D327" s="716"/>
      <c r="E327" s="800" t="s">
        <v>1428</v>
      </c>
      <c r="F327" s="906"/>
      <c r="G327" s="906"/>
      <c r="H327" s="222" t="s">
        <v>839</v>
      </c>
      <c r="I327" s="495"/>
    </row>
    <row r="328" spans="1:9" ht="13.5" thickBot="1">
      <c r="A328" s="609"/>
      <c r="B328" s="658"/>
      <c r="C328" s="683"/>
      <c r="D328" s="683"/>
      <c r="E328" s="797" t="s">
        <v>841</v>
      </c>
      <c r="F328" s="907"/>
      <c r="G328" s="907"/>
      <c r="H328" s="223" t="s">
        <v>840</v>
      </c>
      <c r="I328" s="496"/>
    </row>
    <row r="329" spans="1:9" ht="13.5" thickBot="1">
      <c r="A329" s="918" t="s">
        <v>1964</v>
      </c>
      <c r="B329" s="604" t="s">
        <v>584</v>
      </c>
      <c r="C329" s="605"/>
      <c r="D329" s="605"/>
      <c r="E329" s="605"/>
      <c r="F329" s="803" t="s">
        <v>779</v>
      </c>
      <c r="G329" s="917"/>
      <c r="H329" s="217" t="s">
        <v>778</v>
      </c>
      <c r="I329" s="493"/>
    </row>
    <row r="330" spans="1:9" ht="12.75">
      <c r="A330" s="919"/>
      <c r="B330" s="921" t="s">
        <v>1369</v>
      </c>
      <c r="C330" s="922"/>
      <c r="D330" s="584" t="s">
        <v>1600</v>
      </c>
      <c r="E330" s="585"/>
      <c r="F330" s="593" t="s">
        <v>781</v>
      </c>
      <c r="G330" s="741"/>
      <c r="H330" s="142" t="s">
        <v>780</v>
      </c>
      <c r="I330" s="487"/>
    </row>
    <row r="331" spans="1:9" ht="12.75">
      <c r="A331" s="919"/>
      <c r="B331" s="923"/>
      <c r="C331" s="924"/>
      <c r="D331" s="587"/>
      <c r="E331" s="588"/>
      <c r="F331" s="595" t="s">
        <v>972</v>
      </c>
      <c r="G331" s="742"/>
      <c r="H331" s="92" t="s">
        <v>984</v>
      </c>
      <c r="I331" s="488"/>
    </row>
    <row r="332" spans="1:9" ht="12.75">
      <c r="A332" s="919"/>
      <c r="B332" s="923"/>
      <c r="C332" s="924"/>
      <c r="D332" s="587"/>
      <c r="E332" s="588"/>
      <c r="F332" s="595" t="s">
        <v>785</v>
      </c>
      <c r="G332" s="742"/>
      <c r="H332" s="92" t="s">
        <v>784</v>
      </c>
      <c r="I332" s="488"/>
    </row>
    <row r="333" spans="1:9" ht="12.75">
      <c r="A333" s="919"/>
      <c r="B333" s="923"/>
      <c r="C333" s="924"/>
      <c r="D333" s="587"/>
      <c r="E333" s="588"/>
      <c r="F333" s="595" t="s">
        <v>974</v>
      </c>
      <c r="G333" s="742"/>
      <c r="H333" s="92" t="s">
        <v>985</v>
      </c>
      <c r="I333" s="488"/>
    </row>
    <row r="334" spans="1:9" ht="13.5" thickBot="1">
      <c r="A334" s="919"/>
      <c r="B334" s="923"/>
      <c r="C334" s="924"/>
      <c r="D334" s="590"/>
      <c r="E334" s="591"/>
      <c r="F334" s="916" t="s">
        <v>975</v>
      </c>
      <c r="G334" s="895"/>
      <c r="H334" s="143" t="s">
        <v>986</v>
      </c>
      <c r="I334" s="489"/>
    </row>
    <row r="335" spans="1:9" ht="13.5" thickBot="1">
      <c r="A335" s="919"/>
      <c r="B335" s="925"/>
      <c r="C335" s="926"/>
      <c r="D335" s="604" t="s">
        <v>1314</v>
      </c>
      <c r="E335" s="605"/>
      <c r="F335" s="803" t="s">
        <v>1431</v>
      </c>
      <c r="G335" s="917"/>
      <c r="H335" s="217" t="s">
        <v>1347</v>
      </c>
      <c r="I335" s="492"/>
    </row>
    <row r="336" spans="1:9" ht="12.75">
      <c r="A336" s="919"/>
      <c r="B336" s="616" t="s">
        <v>1370</v>
      </c>
      <c r="C336" s="616" t="s">
        <v>1371</v>
      </c>
      <c r="D336" s="656" t="s">
        <v>1315</v>
      </c>
      <c r="E336" s="682"/>
      <c r="F336" s="593" t="s">
        <v>757</v>
      </c>
      <c r="G336" s="741"/>
      <c r="H336" s="142" t="s">
        <v>1348</v>
      </c>
      <c r="I336" s="487"/>
    </row>
    <row r="337" spans="1:9" ht="13.5" thickBot="1">
      <c r="A337" s="919"/>
      <c r="B337" s="617"/>
      <c r="C337" s="617"/>
      <c r="D337" s="658"/>
      <c r="E337" s="683"/>
      <c r="F337" s="200" t="s">
        <v>1318</v>
      </c>
      <c r="G337" s="205"/>
      <c r="H337" s="143" t="s">
        <v>1349</v>
      </c>
      <c r="I337" s="489"/>
    </row>
    <row r="338" spans="1:9" ht="12.75">
      <c r="A338" s="919"/>
      <c r="B338" s="617"/>
      <c r="C338" s="617"/>
      <c r="D338" s="616" t="s">
        <v>1591</v>
      </c>
      <c r="E338" s="656" t="s">
        <v>1317</v>
      </c>
      <c r="F338" s="199" t="s">
        <v>757</v>
      </c>
      <c r="G338" s="203"/>
      <c r="H338" s="142" t="s">
        <v>1373</v>
      </c>
      <c r="I338" s="487"/>
    </row>
    <row r="339" spans="1:9" ht="13.5" thickBot="1">
      <c r="A339" s="919"/>
      <c r="B339" s="617"/>
      <c r="C339" s="617"/>
      <c r="D339" s="617"/>
      <c r="E339" s="658"/>
      <c r="F339" s="200" t="s">
        <v>773</v>
      </c>
      <c r="G339" s="205"/>
      <c r="H339" s="143" t="s">
        <v>1350</v>
      </c>
      <c r="I339" s="489"/>
    </row>
    <row r="340" spans="1:9" ht="12.75">
      <c r="A340" s="919"/>
      <c r="B340" s="617"/>
      <c r="C340" s="617"/>
      <c r="D340" s="617"/>
      <c r="E340" s="928" t="s">
        <v>1319</v>
      </c>
      <c r="F340" s="199" t="s">
        <v>757</v>
      </c>
      <c r="G340" s="203"/>
      <c r="H340" s="142" t="s">
        <v>1374</v>
      </c>
      <c r="I340" s="487"/>
    </row>
    <row r="341" spans="1:9" ht="13.5" thickBot="1">
      <c r="A341" s="919"/>
      <c r="B341" s="617"/>
      <c r="C341" s="618"/>
      <c r="D341" s="618"/>
      <c r="E341" s="929"/>
      <c r="F341" s="200" t="s">
        <v>773</v>
      </c>
      <c r="G341" s="205"/>
      <c r="H341" s="143" t="s">
        <v>1351</v>
      </c>
      <c r="I341" s="489"/>
    </row>
    <row r="342" spans="1:9" ht="12.75">
      <c r="A342" s="919"/>
      <c r="B342" s="617"/>
      <c r="C342" s="656" t="s">
        <v>1372</v>
      </c>
      <c r="D342" s="682"/>
      <c r="E342" s="682"/>
      <c r="F342" s="793" t="s">
        <v>1316</v>
      </c>
      <c r="G342" s="905"/>
      <c r="H342" s="142" t="s">
        <v>1352</v>
      </c>
      <c r="I342" s="487"/>
    </row>
    <row r="343" spans="1:9" ht="13.5" thickBot="1">
      <c r="A343" s="919"/>
      <c r="B343" s="617"/>
      <c r="C343" s="658"/>
      <c r="D343" s="683"/>
      <c r="E343" s="683"/>
      <c r="F343" s="797" t="s">
        <v>1116</v>
      </c>
      <c r="G343" s="907"/>
      <c r="H343" s="143" t="s">
        <v>1353</v>
      </c>
      <c r="I343" s="489"/>
    </row>
    <row r="344" spans="1:9" ht="13.5" thickBot="1">
      <c r="A344" s="920"/>
      <c r="B344" s="618"/>
      <c r="C344" s="891" t="s">
        <v>1601</v>
      </c>
      <c r="D344" s="927"/>
      <c r="E344" s="927"/>
      <c r="F344" s="908" t="s">
        <v>1050</v>
      </c>
      <c r="G344" s="909"/>
      <c r="H344" s="217" t="s">
        <v>1049</v>
      </c>
      <c r="I344" s="493"/>
    </row>
    <row r="345" spans="1:9" ht="12.75">
      <c r="A345" s="955" t="s">
        <v>1722</v>
      </c>
      <c r="B345" s="956"/>
      <c r="C345" s="961" t="s">
        <v>1617</v>
      </c>
      <c r="D345" s="962"/>
      <c r="E345" s="962"/>
      <c r="F345" s="965" t="s">
        <v>1615</v>
      </c>
      <c r="G345" s="966"/>
      <c r="H345" s="472" t="s">
        <v>1618</v>
      </c>
      <c r="I345" s="487"/>
    </row>
    <row r="346" spans="1:9" ht="13.5" thickBot="1">
      <c r="A346" s="957"/>
      <c r="B346" s="958"/>
      <c r="C346" s="963"/>
      <c r="D346" s="964"/>
      <c r="E346" s="964"/>
      <c r="F346" s="967" t="s">
        <v>1616</v>
      </c>
      <c r="G346" s="968"/>
      <c r="H346" s="473" t="s">
        <v>1619</v>
      </c>
      <c r="I346" s="489"/>
    </row>
    <row r="347" spans="1:9" ht="12.75">
      <c r="A347" s="957"/>
      <c r="B347" s="958"/>
      <c r="C347" s="969" t="s">
        <v>1630</v>
      </c>
      <c r="D347" s="970"/>
      <c r="E347" s="970"/>
      <c r="F347" s="965" t="s">
        <v>1620</v>
      </c>
      <c r="G347" s="966"/>
      <c r="H347" s="472" t="s">
        <v>1621</v>
      </c>
      <c r="I347" s="487"/>
    </row>
    <row r="348" spans="1:9" ht="12.75">
      <c r="A348" s="957"/>
      <c r="B348" s="958"/>
      <c r="C348" s="971"/>
      <c r="D348" s="972"/>
      <c r="E348" s="972"/>
      <c r="F348" s="975" t="s">
        <v>1965</v>
      </c>
      <c r="G348" s="976"/>
      <c r="H348" s="474" t="s">
        <v>1622</v>
      </c>
      <c r="I348" s="488"/>
    </row>
    <row r="349" spans="1:9" ht="12.75">
      <c r="A349" s="957"/>
      <c r="B349" s="958"/>
      <c r="C349" s="971"/>
      <c r="D349" s="972"/>
      <c r="E349" s="972"/>
      <c r="F349" s="975" t="s">
        <v>1636</v>
      </c>
      <c r="G349" s="976"/>
      <c r="H349" s="474" t="s">
        <v>1623</v>
      </c>
      <c r="I349" s="488"/>
    </row>
    <row r="350" spans="1:9" ht="12.75">
      <c r="A350" s="957"/>
      <c r="B350" s="958"/>
      <c r="C350" s="971"/>
      <c r="D350" s="972"/>
      <c r="E350" s="972"/>
      <c r="F350" s="595" t="s">
        <v>301</v>
      </c>
      <c r="G350" s="742"/>
      <c r="H350" s="474" t="s">
        <v>1627</v>
      </c>
      <c r="I350" s="488"/>
    </row>
    <row r="351" spans="1:9" ht="12.75">
      <c r="A351" s="957"/>
      <c r="B351" s="958"/>
      <c r="C351" s="971"/>
      <c r="D351" s="972"/>
      <c r="E351" s="972"/>
      <c r="F351" s="595" t="s">
        <v>1633</v>
      </c>
      <c r="G351" s="742"/>
      <c r="H351" s="474" t="s">
        <v>1639</v>
      </c>
      <c r="I351" s="488"/>
    </row>
    <row r="352" spans="1:9" ht="13.5" thickBot="1">
      <c r="A352" s="957"/>
      <c r="B352" s="958"/>
      <c r="C352" s="973"/>
      <c r="D352" s="974"/>
      <c r="E352" s="974"/>
      <c r="F352" s="597" t="s">
        <v>1634</v>
      </c>
      <c r="G352" s="743"/>
      <c r="H352" s="473" t="s">
        <v>1640</v>
      </c>
      <c r="I352" s="489"/>
    </row>
    <row r="353" spans="1:9" ht="12.75">
      <c r="A353" s="957"/>
      <c r="B353" s="958"/>
      <c r="C353" s="961" t="s">
        <v>1631</v>
      </c>
      <c r="D353" s="962"/>
      <c r="E353" s="962"/>
      <c r="F353" s="965" t="s">
        <v>1620</v>
      </c>
      <c r="G353" s="966"/>
      <c r="H353" s="472" t="s">
        <v>1624</v>
      </c>
      <c r="I353" s="487"/>
    </row>
    <row r="354" spans="1:9" ht="12.75">
      <c r="A354" s="957"/>
      <c r="B354" s="958"/>
      <c r="C354" s="979"/>
      <c r="D354" s="980"/>
      <c r="E354" s="980"/>
      <c r="F354" s="975" t="s">
        <v>1965</v>
      </c>
      <c r="G354" s="976"/>
      <c r="H354" s="474" t="s">
        <v>1625</v>
      </c>
      <c r="I354" s="488"/>
    </row>
    <row r="355" spans="1:9" ht="12.75">
      <c r="A355" s="957"/>
      <c r="B355" s="958"/>
      <c r="C355" s="979"/>
      <c r="D355" s="980"/>
      <c r="E355" s="980"/>
      <c r="F355" s="975" t="s">
        <v>1636</v>
      </c>
      <c r="G355" s="976"/>
      <c r="H355" s="474" t="s">
        <v>1626</v>
      </c>
      <c r="I355" s="488"/>
    </row>
    <row r="356" spans="1:9" ht="13.5" thickBot="1">
      <c r="A356" s="957"/>
      <c r="B356" s="958"/>
      <c r="C356" s="963"/>
      <c r="D356" s="964"/>
      <c r="E356" s="964"/>
      <c r="F356" s="967" t="s">
        <v>1635</v>
      </c>
      <c r="G356" s="968"/>
      <c r="H356" s="473" t="s">
        <v>1641</v>
      </c>
      <c r="I356" s="489"/>
    </row>
    <row r="357" spans="1:9" ht="13.5" thickBot="1">
      <c r="A357" s="957"/>
      <c r="B357" s="958"/>
      <c r="C357" s="912" t="s">
        <v>1632</v>
      </c>
      <c r="D357" s="913"/>
      <c r="E357" s="913"/>
      <c r="F357" s="914" t="s">
        <v>1628</v>
      </c>
      <c r="G357" s="915"/>
      <c r="H357" s="475" t="s">
        <v>1629</v>
      </c>
      <c r="I357" s="493"/>
    </row>
    <row r="358" spans="1:9" ht="13.5" thickBot="1">
      <c r="A358" s="959"/>
      <c r="B358" s="960"/>
      <c r="C358" s="939" t="s">
        <v>1638</v>
      </c>
      <c r="D358" s="940"/>
      <c r="E358" s="940"/>
      <c r="F358" s="286" t="s">
        <v>1637</v>
      </c>
      <c r="G358" s="287"/>
      <c r="H358" s="473" t="s">
        <v>3167</v>
      </c>
      <c r="I358" s="497"/>
    </row>
    <row r="359" spans="1:9" ht="13.5" customHeight="1" thickBot="1">
      <c r="A359" s="751" t="s">
        <v>846</v>
      </c>
      <c r="B359" s="981" t="s">
        <v>1580</v>
      </c>
      <c r="C359" s="682" t="s">
        <v>865</v>
      </c>
      <c r="D359" s="682"/>
      <c r="E359" s="984" t="s">
        <v>851</v>
      </c>
      <c r="F359" s="987" t="s">
        <v>865</v>
      </c>
      <c r="G359" s="988"/>
      <c r="H359" s="434" t="s">
        <v>866</v>
      </c>
      <c r="I359" s="493"/>
    </row>
    <row r="360" spans="1:9" ht="12.75">
      <c r="A360" s="752"/>
      <c r="B360" s="982"/>
      <c r="C360" s="716"/>
      <c r="D360" s="716"/>
      <c r="E360" s="985"/>
      <c r="F360" s="937" t="s">
        <v>1488</v>
      </c>
      <c r="G360" s="938"/>
      <c r="H360" s="225" t="s">
        <v>869</v>
      </c>
      <c r="I360" s="487"/>
    </row>
    <row r="361" spans="1:9" ht="13.5" thickBot="1">
      <c r="A361" s="752"/>
      <c r="B361" s="982"/>
      <c r="C361" s="716"/>
      <c r="D361" s="716"/>
      <c r="E361" s="986"/>
      <c r="F361" s="932" t="s">
        <v>1489</v>
      </c>
      <c r="G361" s="933"/>
      <c r="H361" s="223" t="s">
        <v>871</v>
      </c>
      <c r="I361" s="489"/>
    </row>
    <row r="362" spans="1:9" ht="16.5" thickBot="1">
      <c r="A362" s="752"/>
      <c r="B362" s="982"/>
      <c r="C362" s="683"/>
      <c r="D362" s="683"/>
      <c r="E362" s="230" t="s">
        <v>854</v>
      </c>
      <c r="F362" s="989" t="s">
        <v>865</v>
      </c>
      <c r="G362" s="990"/>
      <c r="H362" s="434" t="s">
        <v>874</v>
      </c>
      <c r="I362" s="493"/>
    </row>
    <row r="363" spans="1:9" ht="12.75">
      <c r="A363" s="752"/>
      <c r="B363" s="982"/>
      <c r="C363" s="941" t="s">
        <v>877</v>
      </c>
      <c r="D363" s="943"/>
      <c r="E363" s="952" t="s">
        <v>851</v>
      </c>
      <c r="F363" s="937" t="s">
        <v>879</v>
      </c>
      <c r="G363" s="938"/>
      <c r="H363" s="225" t="s">
        <v>878</v>
      </c>
      <c r="I363" s="487"/>
    </row>
    <row r="364" spans="1:9" ht="12.75">
      <c r="A364" s="752"/>
      <c r="B364" s="982"/>
      <c r="C364" s="944"/>
      <c r="D364" s="946"/>
      <c r="E364" s="953"/>
      <c r="F364" s="930" t="s">
        <v>882</v>
      </c>
      <c r="G364" s="931"/>
      <c r="H364" s="222" t="s">
        <v>881</v>
      </c>
      <c r="I364" s="488"/>
    </row>
    <row r="365" spans="1:9" ht="12.75">
      <c r="A365" s="752"/>
      <c r="B365" s="982"/>
      <c r="C365" s="944"/>
      <c r="D365" s="946"/>
      <c r="E365" s="953"/>
      <c r="F365" s="930" t="s">
        <v>886</v>
      </c>
      <c r="G365" s="931"/>
      <c r="H365" s="222" t="s">
        <v>885</v>
      </c>
      <c r="I365" s="488"/>
    </row>
    <row r="366" spans="1:9" ht="13.5" thickBot="1">
      <c r="A366" s="752"/>
      <c r="B366" s="982"/>
      <c r="C366" s="944"/>
      <c r="D366" s="946"/>
      <c r="E366" s="954"/>
      <c r="F366" s="932" t="s">
        <v>888</v>
      </c>
      <c r="G366" s="933"/>
      <c r="H366" s="223" t="s">
        <v>887</v>
      </c>
      <c r="I366" s="489"/>
    </row>
    <row r="367" spans="1:9" ht="12.75">
      <c r="A367" s="752"/>
      <c r="B367" s="982"/>
      <c r="C367" s="944"/>
      <c r="D367" s="946"/>
      <c r="E367" s="934" t="s">
        <v>854</v>
      </c>
      <c r="F367" s="937" t="s">
        <v>879</v>
      </c>
      <c r="G367" s="938"/>
      <c r="H367" s="225" t="s">
        <v>889</v>
      </c>
      <c r="I367" s="487"/>
    </row>
    <row r="368" spans="1:9" ht="12.75">
      <c r="A368" s="752"/>
      <c r="B368" s="982"/>
      <c r="C368" s="944"/>
      <c r="D368" s="946"/>
      <c r="E368" s="935"/>
      <c r="F368" s="930" t="s">
        <v>882</v>
      </c>
      <c r="G368" s="931"/>
      <c r="H368" s="222" t="s">
        <v>892</v>
      </c>
      <c r="I368" s="488"/>
    </row>
    <row r="369" spans="1:9" ht="12.75">
      <c r="A369" s="752"/>
      <c r="B369" s="982"/>
      <c r="C369" s="944"/>
      <c r="D369" s="946"/>
      <c r="E369" s="935"/>
      <c r="F369" s="930" t="s">
        <v>886</v>
      </c>
      <c r="G369" s="931"/>
      <c r="H369" s="222" t="s">
        <v>895</v>
      </c>
      <c r="I369" s="488"/>
    </row>
    <row r="370" spans="1:9" ht="13.5" thickBot="1">
      <c r="A370" s="752"/>
      <c r="B370" s="982"/>
      <c r="C370" s="947"/>
      <c r="D370" s="949"/>
      <c r="E370" s="936"/>
      <c r="F370" s="932" t="s">
        <v>888</v>
      </c>
      <c r="G370" s="933"/>
      <c r="H370" s="223" t="s">
        <v>897</v>
      </c>
      <c r="I370" s="489"/>
    </row>
    <row r="371" spans="1:9" ht="12.75">
      <c r="A371" s="752"/>
      <c r="B371" s="982"/>
      <c r="C371" s="941" t="s">
        <v>900</v>
      </c>
      <c r="D371" s="942"/>
      <c r="E371" s="943"/>
      <c r="F371" s="950" t="s">
        <v>318</v>
      </c>
      <c r="G371" s="951"/>
      <c r="H371" s="225" t="s">
        <v>901</v>
      </c>
      <c r="I371" s="487"/>
    </row>
    <row r="372" spans="1:9" ht="12.75">
      <c r="A372" s="752"/>
      <c r="B372" s="982"/>
      <c r="C372" s="944"/>
      <c r="D372" s="945"/>
      <c r="E372" s="946"/>
      <c r="F372" s="930" t="s">
        <v>342</v>
      </c>
      <c r="G372" s="931"/>
      <c r="H372" s="222" t="s">
        <v>903</v>
      </c>
      <c r="I372" s="488"/>
    </row>
    <row r="373" spans="1:9" ht="13.5" thickBot="1">
      <c r="A373" s="752"/>
      <c r="B373" s="982"/>
      <c r="C373" s="947"/>
      <c r="D373" s="948"/>
      <c r="E373" s="949"/>
      <c r="F373" s="932" t="s">
        <v>906</v>
      </c>
      <c r="G373" s="933"/>
      <c r="H373" s="223" t="s">
        <v>905</v>
      </c>
      <c r="I373" s="489"/>
    </row>
    <row r="374" spans="1:9" ht="12.75">
      <c r="A374" s="752"/>
      <c r="B374" s="982"/>
      <c r="C374" s="682" t="s">
        <v>909</v>
      </c>
      <c r="D374" s="657"/>
      <c r="E374" s="991" t="s">
        <v>851</v>
      </c>
      <c r="F374" s="950" t="s">
        <v>911</v>
      </c>
      <c r="G374" s="951"/>
      <c r="H374" s="225" t="s">
        <v>910</v>
      </c>
      <c r="I374" s="487"/>
    </row>
    <row r="375" spans="1:9" ht="13.5" thickBot="1">
      <c r="A375" s="752"/>
      <c r="B375" s="982"/>
      <c r="C375" s="716"/>
      <c r="D375" s="626"/>
      <c r="E375" s="992"/>
      <c r="F375" s="993" t="s">
        <v>913</v>
      </c>
      <c r="G375" s="994"/>
      <c r="H375" s="223" t="s">
        <v>912</v>
      </c>
      <c r="I375" s="489"/>
    </row>
    <row r="376" spans="1:9" ht="12.75">
      <c r="A376" s="752"/>
      <c r="B376" s="982"/>
      <c r="C376" s="716"/>
      <c r="D376" s="626"/>
      <c r="E376" s="977" t="s">
        <v>854</v>
      </c>
      <c r="F376" s="950" t="s">
        <v>911</v>
      </c>
      <c r="G376" s="951"/>
      <c r="H376" s="225" t="s">
        <v>914</v>
      </c>
      <c r="I376" s="487"/>
    </row>
    <row r="377" spans="1:9" ht="13.5" thickBot="1">
      <c r="A377" s="752"/>
      <c r="B377" s="983"/>
      <c r="C377" s="683"/>
      <c r="D377" s="659"/>
      <c r="E377" s="978"/>
      <c r="F377" s="932" t="s">
        <v>913</v>
      </c>
      <c r="G377" s="933"/>
      <c r="H377" s="223" t="s">
        <v>915</v>
      </c>
      <c r="I377" s="489"/>
    </row>
    <row r="378" spans="1:9" ht="12.75">
      <c r="A378" s="752"/>
      <c r="B378" s="656" t="s">
        <v>1581</v>
      </c>
      <c r="C378" s="682"/>
      <c r="D378" s="682"/>
      <c r="E378" s="682"/>
      <c r="F378" s="999" t="s">
        <v>848</v>
      </c>
      <c r="G378" s="1000"/>
      <c r="H378" s="225" t="s">
        <v>916</v>
      </c>
      <c r="I378" s="487"/>
    </row>
    <row r="379" spans="1:9" ht="13.5" thickBot="1">
      <c r="A379" s="752"/>
      <c r="B379" s="658"/>
      <c r="C379" s="683"/>
      <c r="D379" s="683"/>
      <c r="E379" s="683"/>
      <c r="F379" s="1001" t="s">
        <v>850</v>
      </c>
      <c r="G379" s="1002"/>
      <c r="H379" s="223" t="s">
        <v>917</v>
      </c>
      <c r="I379" s="489"/>
    </row>
    <row r="380" spans="1:9" ht="12.75">
      <c r="A380" s="752"/>
      <c r="B380" s="656" t="s">
        <v>1582</v>
      </c>
      <c r="C380" s="682"/>
      <c r="D380" s="682"/>
      <c r="E380" s="682"/>
      <c r="F380" s="995" t="s">
        <v>848</v>
      </c>
      <c r="G380" s="996"/>
      <c r="H380" s="225" t="s">
        <v>921</v>
      </c>
      <c r="I380" s="487"/>
    </row>
    <row r="381" spans="1:9" ht="13.5" thickBot="1">
      <c r="A381" s="752"/>
      <c r="B381" s="658"/>
      <c r="C381" s="683"/>
      <c r="D381" s="683"/>
      <c r="E381" s="683"/>
      <c r="F381" s="997" t="s">
        <v>850</v>
      </c>
      <c r="G381" s="998"/>
      <c r="H381" s="223" t="s">
        <v>923</v>
      </c>
      <c r="I381" s="489"/>
    </row>
    <row r="382" spans="1:9" ht="12.75">
      <c r="A382" s="752"/>
      <c r="B382" s="656" t="s">
        <v>1583</v>
      </c>
      <c r="C382" s="682"/>
      <c r="D382" s="682"/>
      <c r="E382" s="682"/>
      <c r="F382" s="995" t="s">
        <v>848</v>
      </c>
      <c r="G382" s="996"/>
      <c r="H382" s="225" t="s">
        <v>924</v>
      </c>
      <c r="I382" s="487"/>
    </row>
    <row r="383" spans="1:9" ht="13.5" thickBot="1">
      <c r="A383" s="752"/>
      <c r="B383" s="658"/>
      <c r="C383" s="683"/>
      <c r="D383" s="683"/>
      <c r="E383" s="683"/>
      <c r="F383" s="997" t="s">
        <v>850</v>
      </c>
      <c r="G383" s="998"/>
      <c r="H383" s="223" t="s">
        <v>925</v>
      </c>
      <c r="I383" s="489"/>
    </row>
    <row r="384" spans="1:9" ht="12.75">
      <c r="A384" s="752"/>
      <c r="B384" s="656" t="s">
        <v>1584</v>
      </c>
      <c r="C384" s="682"/>
      <c r="D384" s="682"/>
      <c r="E384" s="682"/>
      <c r="F384" s="1003" t="s">
        <v>848</v>
      </c>
      <c r="G384" s="1004"/>
      <c r="H384" s="225" t="s">
        <v>847</v>
      </c>
      <c r="I384" s="487"/>
    </row>
    <row r="385" spans="1:9" ht="13.5" thickBot="1">
      <c r="A385" s="752"/>
      <c r="B385" s="658"/>
      <c r="C385" s="683"/>
      <c r="D385" s="683"/>
      <c r="E385" s="683"/>
      <c r="F385" s="916" t="s">
        <v>850</v>
      </c>
      <c r="G385" s="1005"/>
      <c r="H385" s="223" t="s">
        <v>849</v>
      </c>
      <c r="I385" s="489"/>
    </row>
    <row r="386" spans="1:9" ht="12.75">
      <c r="A386" s="752"/>
      <c r="B386" s="656" t="s">
        <v>1585</v>
      </c>
      <c r="C386" s="682"/>
      <c r="D386" s="682"/>
      <c r="E386" s="682"/>
      <c r="F386" s="1003" t="s">
        <v>848</v>
      </c>
      <c r="G386" s="1004"/>
      <c r="H386" s="225" t="s">
        <v>852</v>
      </c>
      <c r="I386" s="487"/>
    </row>
    <row r="387" spans="1:9" ht="13.5" thickBot="1">
      <c r="A387" s="752"/>
      <c r="B387" s="658"/>
      <c r="C387" s="683"/>
      <c r="D387" s="683"/>
      <c r="E387" s="683"/>
      <c r="F387" s="916" t="s">
        <v>850</v>
      </c>
      <c r="G387" s="1006"/>
      <c r="H387" s="223" t="s">
        <v>853</v>
      </c>
      <c r="I387" s="489"/>
    </row>
    <row r="388" spans="1:9" ht="12.75">
      <c r="A388" s="752"/>
      <c r="B388" s="656" t="s">
        <v>1586</v>
      </c>
      <c r="C388" s="682"/>
      <c r="D388" s="682"/>
      <c r="E388" s="657"/>
      <c r="F388" s="1007" t="s">
        <v>848</v>
      </c>
      <c r="G388" s="1008"/>
      <c r="H388" s="225" t="s">
        <v>855</v>
      </c>
      <c r="I388" s="487"/>
    </row>
    <row r="389" spans="1:9" ht="13.5" thickBot="1">
      <c r="A389" s="752"/>
      <c r="B389" s="658"/>
      <c r="C389" s="683"/>
      <c r="D389" s="683"/>
      <c r="E389" s="659"/>
      <c r="F389" s="1009" t="s">
        <v>850</v>
      </c>
      <c r="G389" s="1010"/>
      <c r="H389" s="435" t="s">
        <v>856</v>
      </c>
      <c r="I389" s="489"/>
    </row>
    <row r="390" spans="1:9" ht="12.75">
      <c r="A390" s="752"/>
      <c r="B390" s="656" t="s">
        <v>1587</v>
      </c>
      <c r="C390" s="682"/>
      <c r="D390" s="682"/>
      <c r="E390" s="657"/>
      <c r="F390" s="1007" t="s">
        <v>848</v>
      </c>
      <c r="G390" s="1008"/>
      <c r="H390" s="225" t="s">
        <v>857</v>
      </c>
      <c r="I390" s="487"/>
    </row>
    <row r="391" spans="1:9" ht="13.5" thickBot="1">
      <c r="A391" s="752"/>
      <c r="B391" s="658"/>
      <c r="C391" s="683"/>
      <c r="D391" s="683"/>
      <c r="E391" s="659"/>
      <c r="F391" s="1011" t="s">
        <v>850</v>
      </c>
      <c r="G391" s="1012"/>
      <c r="H391" s="435" t="s">
        <v>858</v>
      </c>
      <c r="I391" s="491"/>
    </row>
    <row r="392" spans="1:9" ht="12.75">
      <c r="A392" s="752"/>
      <c r="B392" s="656" t="s">
        <v>1588</v>
      </c>
      <c r="C392" s="682"/>
      <c r="D392" s="682"/>
      <c r="E392" s="682"/>
      <c r="F392" s="593" t="s">
        <v>860</v>
      </c>
      <c r="G392" s="1014"/>
      <c r="H392" s="142" t="s">
        <v>859</v>
      </c>
      <c r="I392" s="487"/>
    </row>
    <row r="393" spans="1:9" ht="13.5" thickBot="1">
      <c r="A393" s="752"/>
      <c r="B393" s="658"/>
      <c r="C393" s="683"/>
      <c r="D393" s="683"/>
      <c r="E393" s="683"/>
      <c r="F393" s="797" t="s">
        <v>862</v>
      </c>
      <c r="G393" s="907"/>
      <c r="H393" s="143" t="s">
        <v>861</v>
      </c>
      <c r="I393" s="489"/>
    </row>
    <row r="394" spans="1:9" ht="12.75">
      <c r="A394" s="752"/>
      <c r="B394" s="656" t="s">
        <v>1729</v>
      </c>
      <c r="C394" s="682"/>
      <c r="D394" s="682"/>
      <c r="E394" s="657"/>
      <c r="F394" s="995" t="s">
        <v>1644</v>
      </c>
      <c r="G394" s="1008"/>
      <c r="H394" s="142" t="s">
        <v>1704</v>
      </c>
      <c r="I394" s="487"/>
    </row>
    <row r="395" spans="1:9" ht="12.75">
      <c r="A395" s="752"/>
      <c r="B395" s="625"/>
      <c r="C395" s="716"/>
      <c r="D395" s="716"/>
      <c r="E395" s="626"/>
      <c r="F395" s="1013" t="s">
        <v>1646</v>
      </c>
      <c r="G395" s="900"/>
      <c r="H395" s="92" t="s">
        <v>1705</v>
      </c>
      <c r="I395" s="488"/>
    </row>
    <row r="396" spans="1:9" ht="12.75">
      <c r="A396" s="752"/>
      <c r="B396" s="625"/>
      <c r="C396" s="716"/>
      <c r="D396" s="716"/>
      <c r="E396" s="626"/>
      <c r="F396" s="1013" t="s">
        <v>1645</v>
      </c>
      <c r="G396" s="900"/>
      <c r="H396" s="92" t="s">
        <v>1706</v>
      </c>
      <c r="I396" s="488"/>
    </row>
    <row r="397" spans="1:9" ht="13.5" thickBot="1">
      <c r="A397" s="753"/>
      <c r="B397" s="658"/>
      <c r="C397" s="683"/>
      <c r="D397" s="683"/>
      <c r="E397" s="659"/>
      <c r="F397" s="997" t="s">
        <v>1647</v>
      </c>
      <c r="G397" s="1010"/>
      <c r="H397" s="143" t="s">
        <v>1707</v>
      </c>
      <c r="I397" s="489"/>
    </row>
    <row r="398" spans="1:9" ht="12.75">
      <c r="A398" s="1015" t="s">
        <v>1951</v>
      </c>
      <c r="B398" s="1016"/>
      <c r="C398" s="1016"/>
      <c r="D398" s="1016"/>
      <c r="E398" s="1017"/>
      <c r="F398" s="24" t="s">
        <v>3</v>
      </c>
      <c r="G398" s="27"/>
      <c r="H398" s="225" t="s">
        <v>3253</v>
      </c>
      <c r="I398" s="487"/>
    </row>
    <row r="399" spans="1:9" ht="13.5" thickBot="1">
      <c r="A399" s="1018"/>
      <c r="B399" s="1019"/>
      <c r="C399" s="1019"/>
      <c r="D399" s="1019"/>
      <c r="E399" s="1020"/>
      <c r="F399" s="25" t="s">
        <v>36</v>
      </c>
      <c r="G399" s="29"/>
      <c r="H399" s="223" t="s">
        <v>3254</v>
      </c>
      <c r="I399" s="489"/>
    </row>
    <row r="400" spans="1:9" ht="12.75">
      <c r="A400" s="751" t="s">
        <v>863</v>
      </c>
      <c r="B400" s="661" t="s">
        <v>1589</v>
      </c>
      <c r="C400" s="674"/>
      <c r="D400" s="674"/>
      <c r="E400" s="662"/>
      <c r="F400" s="995" t="s">
        <v>604</v>
      </c>
      <c r="G400" s="1008"/>
      <c r="H400" s="216" t="s">
        <v>864</v>
      </c>
      <c r="I400" s="487"/>
    </row>
    <row r="401" spans="1:9" ht="12.75">
      <c r="A401" s="752"/>
      <c r="B401" s="668"/>
      <c r="C401" s="675"/>
      <c r="D401" s="675"/>
      <c r="E401" s="669"/>
      <c r="F401" s="1013" t="s">
        <v>868</v>
      </c>
      <c r="G401" s="900"/>
      <c r="H401" s="219" t="s">
        <v>867</v>
      </c>
      <c r="I401" s="488"/>
    </row>
    <row r="402" spans="1:9" ht="12.75">
      <c r="A402" s="752"/>
      <c r="B402" s="668"/>
      <c r="C402" s="675"/>
      <c r="D402" s="675"/>
      <c r="E402" s="669"/>
      <c r="F402" s="1013" t="s">
        <v>2674</v>
      </c>
      <c r="G402" s="900"/>
      <c r="H402" s="219" t="s">
        <v>870</v>
      </c>
      <c r="I402" s="488"/>
    </row>
    <row r="403" spans="1:9" ht="12.75">
      <c r="A403" s="752"/>
      <c r="B403" s="668"/>
      <c r="C403" s="675"/>
      <c r="D403" s="675"/>
      <c r="E403" s="669"/>
      <c r="F403" s="1013" t="s">
        <v>873</v>
      </c>
      <c r="G403" s="900"/>
      <c r="H403" s="219" t="s">
        <v>872</v>
      </c>
      <c r="I403" s="488"/>
    </row>
    <row r="404" spans="1:9" ht="12.75">
      <c r="A404" s="752"/>
      <c r="B404" s="668"/>
      <c r="C404" s="675"/>
      <c r="D404" s="675"/>
      <c r="E404" s="669"/>
      <c r="F404" s="1013" t="s">
        <v>876</v>
      </c>
      <c r="G404" s="900"/>
      <c r="H404" s="219" t="s">
        <v>875</v>
      </c>
      <c r="I404" s="488"/>
    </row>
    <row r="405" spans="1:9" ht="12.75">
      <c r="A405" s="752"/>
      <c r="B405" s="668"/>
      <c r="C405" s="675"/>
      <c r="D405" s="675"/>
      <c r="E405" s="669"/>
      <c r="F405" s="1013" t="s">
        <v>2675</v>
      </c>
      <c r="G405" s="900"/>
      <c r="H405" s="219" t="s">
        <v>880</v>
      </c>
      <c r="I405" s="488"/>
    </row>
    <row r="406" spans="1:9" ht="12.75">
      <c r="A406" s="752"/>
      <c r="B406" s="668"/>
      <c r="C406" s="675"/>
      <c r="D406" s="675"/>
      <c r="E406" s="669"/>
      <c r="F406" s="1013" t="s">
        <v>884</v>
      </c>
      <c r="G406" s="900"/>
      <c r="H406" s="219" t="s">
        <v>883</v>
      </c>
      <c r="I406" s="488"/>
    </row>
    <row r="407" spans="1:9" ht="12.75">
      <c r="A407" s="752"/>
      <c r="B407" s="668"/>
      <c r="C407" s="675"/>
      <c r="D407" s="675"/>
      <c r="E407" s="669"/>
      <c r="F407" s="1013" t="s">
        <v>891</v>
      </c>
      <c r="G407" s="900"/>
      <c r="H407" s="219" t="s">
        <v>890</v>
      </c>
      <c r="I407" s="488"/>
    </row>
    <row r="408" spans="1:9" ht="13.5" thickBot="1">
      <c r="A408" s="752"/>
      <c r="B408" s="663"/>
      <c r="C408" s="676"/>
      <c r="D408" s="676"/>
      <c r="E408" s="664"/>
      <c r="F408" s="997" t="s">
        <v>894</v>
      </c>
      <c r="G408" s="1010"/>
      <c r="H408" s="218" t="s">
        <v>893</v>
      </c>
      <c r="I408" s="489"/>
    </row>
    <row r="409" spans="1:9" ht="12.75">
      <c r="A409" s="752"/>
      <c r="B409" s="602" t="s">
        <v>1590</v>
      </c>
      <c r="C409" s="656" t="s">
        <v>873</v>
      </c>
      <c r="D409" s="682"/>
      <c r="E409" s="657"/>
      <c r="F409" s="995" t="s">
        <v>65</v>
      </c>
      <c r="G409" s="1008"/>
      <c r="H409" s="220" t="s">
        <v>896</v>
      </c>
      <c r="I409" s="490"/>
    </row>
    <row r="410" spans="1:9" ht="12.75">
      <c r="A410" s="752"/>
      <c r="B410" s="603"/>
      <c r="C410" s="625"/>
      <c r="D410" s="716"/>
      <c r="E410" s="626"/>
      <c r="F410" s="1013" t="s">
        <v>899</v>
      </c>
      <c r="G410" s="900"/>
      <c r="H410" s="219" t="s">
        <v>898</v>
      </c>
      <c r="I410" s="488"/>
    </row>
    <row r="411" spans="1:9" ht="12.75">
      <c r="A411" s="752"/>
      <c r="B411" s="603"/>
      <c r="C411" s="625"/>
      <c r="D411" s="716"/>
      <c r="E411" s="626"/>
      <c r="F411" s="1013" t="s">
        <v>69</v>
      </c>
      <c r="G411" s="900"/>
      <c r="H411" s="219" t="s">
        <v>902</v>
      </c>
      <c r="I411" s="488"/>
    </row>
    <row r="412" spans="1:9" ht="12.75">
      <c r="A412" s="752"/>
      <c r="B412" s="603"/>
      <c r="C412" s="625"/>
      <c r="D412" s="716"/>
      <c r="E412" s="626"/>
      <c r="F412" s="1013" t="s">
        <v>71</v>
      </c>
      <c r="G412" s="900"/>
      <c r="H412" s="219" t="s">
        <v>904</v>
      </c>
      <c r="I412" s="488"/>
    </row>
    <row r="413" spans="1:9" ht="13.5" thickBot="1">
      <c r="A413" s="752"/>
      <c r="B413" s="603"/>
      <c r="C413" s="658"/>
      <c r="D413" s="683"/>
      <c r="E413" s="659"/>
      <c r="F413" s="997" t="s">
        <v>908</v>
      </c>
      <c r="G413" s="1010"/>
      <c r="H413" s="288" t="s">
        <v>907</v>
      </c>
      <c r="I413" s="489"/>
    </row>
    <row r="414" spans="1:9" ht="12.75">
      <c r="A414" s="752"/>
      <c r="B414" s="603"/>
      <c r="C414" s="625" t="s">
        <v>918</v>
      </c>
      <c r="D414" s="716"/>
      <c r="E414" s="716"/>
      <c r="F414" s="999" t="s">
        <v>920</v>
      </c>
      <c r="G414" s="898"/>
      <c r="H414" s="216" t="s">
        <v>919</v>
      </c>
      <c r="I414" s="490"/>
    </row>
    <row r="415" spans="1:9" ht="13.5" thickBot="1">
      <c r="A415" s="753"/>
      <c r="B415" s="665"/>
      <c r="C415" s="658"/>
      <c r="D415" s="683"/>
      <c r="E415" s="683"/>
      <c r="F415" s="997" t="s">
        <v>826</v>
      </c>
      <c r="G415" s="1010"/>
      <c r="H415" s="218" t="s">
        <v>922</v>
      </c>
      <c r="I415" s="489"/>
    </row>
  </sheetData>
  <sheetProtection password="D63C" sheet="1"/>
  <mergeCells count="428">
    <mergeCell ref="A213:A256"/>
    <mergeCell ref="B213:B233"/>
    <mergeCell ref="C213:E215"/>
    <mergeCell ref="D158:G158"/>
    <mergeCell ref="D159:G159"/>
    <mergeCell ref="E216:E225"/>
    <mergeCell ref="F220:F222"/>
    <mergeCell ref="F223:F225"/>
    <mergeCell ref="F219:G219"/>
    <mergeCell ref="B250:E256"/>
    <mergeCell ref="C414:E415"/>
    <mergeCell ref="F414:G414"/>
    <mergeCell ref="A400:A415"/>
    <mergeCell ref="F415:G415"/>
    <mergeCell ref="A398:E399"/>
    <mergeCell ref="B409:B415"/>
    <mergeCell ref="C409:E413"/>
    <mergeCell ref="F409:G409"/>
    <mergeCell ref="F410:G410"/>
    <mergeCell ref="F411:G411"/>
    <mergeCell ref="F412:G412"/>
    <mergeCell ref="F413:G413"/>
    <mergeCell ref="B400:E408"/>
    <mergeCell ref="F400:G400"/>
    <mergeCell ref="F401:G401"/>
    <mergeCell ref="F402:G402"/>
    <mergeCell ref="F403:G403"/>
    <mergeCell ref="F404:G404"/>
    <mergeCell ref="F405:G405"/>
    <mergeCell ref="F406:G406"/>
    <mergeCell ref="F407:G407"/>
    <mergeCell ref="F408:G408"/>
    <mergeCell ref="B392:E393"/>
    <mergeCell ref="F392:G392"/>
    <mergeCell ref="F393:G393"/>
    <mergeCell ref="B394:E397"/>
    <mergeCell ref="F394:G394"/>
    <mergeCell ref="F395:G395"/>
    <mergeCell ref="F396:G396"/>
    <mergeCell ref="F397:G397"/>
    <mergeCell ref="B388:E389"/>
    <mergeCell ref="F388:G388"/>
    <mergeCell ref="F389:G389"/>
    <mergeCell ref="B390:E391"/>
    <mergeCell ref="F390:G390"/>
    <mergeCell ref="F391:G391"/>
    <mergeCell ref="B384:E385"/>
    <mergeCell ref="F384:G384"/>
    <mergeCell ref="F385:G385"/>
    <mergeCell ref="B386:E387"/>
    <mergeCell ref="F386:G386"/>
    <mergeCell ref="F387:G387"/>
    <mergeCell ref="B380:E381"/>
    <mergeCell ref="F380:G380"/>
    <mergeCell ref="F381:G381"/>
    <mergeCell ref="B378:E379"/>
    <mergeCell ref="F378:G378"/>
    <mergeCell ref="B382:E383"/>
    <mergeCell ref="F382:G382"/>
    <mergeCell ref="F383:G383"/>
    <mergeCell ref="F379:G379"/>
    <mergeCell ref="B359:B377"/>
    <mergeCell ref="C359:D362"/>
    <mergeCell ref="E359:E361"/>
    <mergeCell ref="F359:G359"/>
    <mergeCell ref="F360:G360"/>
    <mergeCell ref="F361:G361"/>
    <mergeCell ref="F362:G362"/>
    <mergeCell ref="E374:E375"/>
    <mergeCell ref="F374:G374"/>
    <mergeCell ref="F375:G375"/>
    <mergeCell ref="E376:E377"/>
    <mergeCell ref="F376:G376"/>
    <mergeCell ref="F377:G377"/>
    <mergeCell ref="F352:G352"/>
    <mergeCell ref="C353:E356"/>
    <mergeCell ref="F353:G353"/>
    <mergeCell ref="F354:G354"/>
    <mergeCell ref="F355:G355"/>
    <mergeCell ref="F356:G356"/>
    <mergeCell ref="C374:D377"/>
    <mergeCell ref="A345:B358"/>
    <mergeCell ref="C345:E346"/>
    <mergeCell ref="F345:G345"/>
    <mergeCell ref="F346:G346"/>
    <mergeCell ref="C347:E352"/>
    <mergeCell ref="F347:G347"/>
    <mergeCell ref="F348:G348"/>
    <mergeCell ref="F349:G349"/>
    <mergeCell ref="F350:G350"/>
    <mergeCell ref="C371:E373"/>
    <mergeCell ref="F371:G371"/>
    <mergeCell ref="F372:G372"/>
    <mergeCell ref="F373:G373"/>
    <mergeCell ref="C363:D370"/>
    <mergeCell ref="E363:E366"/>
    <mergeCell ref="F363:G363"/>
    <mergeCell ref="F364:G364"/>
    <mergeCell ref="F365:G365"/>
    <mergeCell ref="F366:G366"/>
    <mergeCell ref="C342:E343"/>
    <mergeCell ref="F342:G342"/>
    <mergeCell ref="F343:G343"/>
    <mergeCell ref="F368:G368"/>
    <mergeCell ref="F369:G369"/>
    <mergeCell ref="F370:G370"/>
    <mergeCell ref="E367:E370"/>
    <mergeCell ref="F367:G367"/>
    <mergeCell ref="C358:E358"/>
    <mergeCell ref="F344:G344"/>
    <mergeCell ref="C336:C341"/>
    <mergeCell ref="D336:E337"/>
    <mergeCell ref="F336:G336"/>
    <mergeCell ref="D338:D341"/>
    <mergeCell ref="E338:E339"/>
    <mergeCell ref="E340:E341"/>
    <mergeCell ref="A329:A344"/>
    <mergeCell ref="B329:E329"/>
    <mergeCell ref="F329:G329"/>
    <mergeCell ref="B330:C335"/>
    <mergeCell ref="D330:E334"/>
    <mergeCell ref="F330:G330"/>
    <mergeCell ref="F331:G331"/>
    <mergeCell ref="F332:G332"/>
    <mergeCell ref="F333:G333"/>
    <mergeCell ref="C344:E344"/>
    <mergeCell ref="E327:G327"/>
    <mergeCell ref="E328:G328"/>
    <mergeCell ref="C357:E357"/>
    <mergeCell ref="F357:G357"/>
    <mergeCell ref="F334:G334"/>
    <mergeCell ref="D335:E335"/>
    <mergeCell ref="F335:G335"/>
    <mergeCell ref="F351:G351"/>
    <mergeCell ref="B317:D328"/>
    <mergeCell ref="B336:B344"/>
    <mergeCell ref="E319:G319"/>
    <mergeCell ref="E320:G320"/>
    <mergeCell ref="E321:G321"/>
    <mergeCell ref="E322:E326"/>
    <mergeCell ref="F322:G322"/>
    <mergeCell ref="F323:G323"/>
    <mergeCell ref="F324:G324"/>
    <mergeCell ref="F325:G325"/>
    <mergeCell ref="A313:A328"/>
    <mergeCell ref="B313:C315"/>
    <mergeCell ref="D313:D314"/>
    <mergeCell ref="E313:G313"/>
    <mergeCell ref="E314:G314"/>
    <mergeCell ref="E315:G315"/>
    <mergeCell ref="B316:D316"/>
    <mergeCell ref="E316:G316"/>
    <mergeCell ref="E317:G317"/>
    <mergeCell ref="E318:G318"/>
    <mergeCell ref="B305:B312"/>
    <mergeCell ref="C305:G305"/>
    <mergeCell ref="C306:G306"/>
    <mergeCell ref="C307:G307"/>
    <mergeCell ref="C308:G308"/>
    <mergeCell ref="C309:G309"/>
    <mergeCell ref="C310:G310"/>
    <mergeCell ref="C311:G311"/>
    <mergeCell ref="C312:G312"/>
    <mergeCell ref="B297:B304"/>
    <mergeCell ref="C297:G297"/>
    <mergeCell ref="C298:G298"/>
    <mergeCell ref="C299:G299"/>
    <mergeCell ref="C300:G300"/>
    <mergeCell ref="C301:G301"/>
    <mergeCell ref="C302:G302"/>
    <mergeCell ref="C303:G303"/>
    <mergeCell ref="C304:G304"/>
    <mergeCell ref="B289:B296"/>
    <mergeCell ref="C289:G289"/>
    <mergeCell ref="C290:G290"/>
    <mergeCell ref="C291:G291"/>
    <mergeCell ref="C292:G292"/>
    <mergeCell ref="C293:G293"/>
    <mergeCell ref="C294:G294"/>
    <mergeCell ref="C295:G295"/>
    <mergeCell ref="C296:G296"/>
    <mergeCell ref="A281:A312"/>
    <mergeCell ref="B281:B288"/>
    <mergeCell ref="C281:G281"/>
    <mergeCell ref="C282:G282"/>
    <mergeCell ref="C283:G283"/>
    <mergeCell ref="C284:G284"/>
    <mergeCell ref="C285:G285"/>
    <mergeCell ref="C286:G286"/>
    <mergeCell ref="C287:G287"/>
    <mergeCell ref="C288:G288"/>
    <mergeCell ref="D277:E280"/>
    <mergeCell ref="F277:G277"/>
    <mergeCell ref="F278:G278"/>
    <mergeCell ref="F279:G279"/>
    <mergeCell ref="F280:G280"/>
    <mergeCell ref="A262:A272"/>
    <mergeCell ref="B262:B272"/>
    <mergeCell ref="E261:F261"/>
    <mergeCell ref="A257:D261"/>
    <mergeCell ref="A275:C280"/>
    <mergeCell ref="C262:E265"/>
    <mergeCell ref="C266:E270"/>
    <mergeCell ref="C271:E272"/>
    <mergeCell ref="A273:E274"/>
    <mergeCell ref="D275:E276"/>
    <mergeCell ref="F275:G275"/>
    <mergeCell ref="F276:G276"/>
    <mergeCell ref="F250:F254"/>
    <mergeCell ref="F255:G255"/>
    <mergeCell ref="F256:G256"/>
    <mergeCell ref="E257:F259"/>
    <mergeCell ref="E260:F260"/>
    <mergeCell ref="F243:G243"/>
    <mergeCell ref="F244:G244"/>
    <mergeCell ref="F245:G245"/>
    <mergeCell ref="C246:C249"/>
    <mergeCell ref="D246:E247"/>
    <mergeCell ref="F246:G246"/>
    <mergeCell ref="F247:G247"/>
    <mergeCell ref="D248:E249"/>
    <mergeCell ref="F248:G248"/>
    <mergeCell ref="F249:G249"/>
    <mergeCell ref="E237:E239"/>
    <mergeCell ref="F237:G237"/>
    <mergeCell ref="F238:G238"/>
    <mergeCell ref="F239:G239"/>
    <mergeCell ref="D240:D245"/>
    <mergeCell ref="E240:E242"/>
    <mergeCell ref="F240:G240"/>
    <mergeCell ref="F241:G241"/>
    <mergeCell ref="F242:G242"/>
    <mergeCell ref="E243:E245"/>
    <mergeCell ref="C232:E233"/>
    <mergeCell ref="F232:G232"/>
    <mergeCell ref="F233:G233"/>
    <mergeCell ref="B234:B249"/>
    <mergeCell ref="C234:C245"/>
    <mergeCell ref="D234:D239"/>
    <mergeCell ref="E234:E236"/>
    <mergeCell ref="F234:G234"/>
    <mergeCell ref="F235:G235"/>
    <mergeCell ref="F236:G236"/>
    <mergeCell ref="C227:E231"/>
    <mergeCell ref="F227:G227"/>
    <mergeCell ref="F228:G228"/>
    <mergeCell ref="F229:G229"/>
    <mergeCell ref="F230:G230"/>
    <mergeCell ref="F231:G231"/>
    <mergeCell ref="F213:G213"/>
    <mergeCell ref="F215:G215"/>
    <mergeCell ref="C216:D226"/>
    <mergeCell ref="F216:G216"/>
    <mergeCell ref="F217:G217"/>
    <mergeCell ref="F218:G218"/>
    <mergeCell ref="F226:G226"/>
    <mergeCell ref="A195:D201"/>
    <mergeCell ref="A202:B212"/>
    <mergeCell ref="C202:D205"/>
    <mergeCell ref="C206:D212"/>
    <mergeCell ref="B186:B194"/>
    <mergeCell ref="C186:G186"/>
    <mergeCell ref="C187:C194"/>
    <mergeCell ref="D187:G187"/>
    <mergeCell ref="D188:G188"/>
    <mergeCell ref="D189:G189"/>
    <mergeCell ref="D190:G190"/>
    <mergeCell ref="D191:D194"/>
    <mergeCell ref="E191:G191"/>
    <mergeCell ref="E192:G192"/>
    <mergeCell ref="E193:G193"/>
    <mergeCell ref="E194:G194"/>
    <mergeCell ref="D180:G180"/>
    <mergeCell ref="D181:G181"/>
    <mergeCell ref="D182:D185"/>
    <mergeCell ref="E182:G182"/>
    <mergeCell ref="E183:G183"/>
    <mergeCell ref="E184:G184"/>
    <mergeCell ref="E185:G185"/>
    <mergeCell ref="A170:D175"/>
    <mergeCell ref="E170:E172"/>
    <mergeCell ref="E173:E175"/>
    <mergeCell ref="A176:A194"/>
    <mergeCell ref="B176:B185"/>
    <mergeCell ref="C176:G176"/>
    <mergeCell ref="C177:G177"/>
    <mergeCell ref="C178:C185"/>
    <mergeCell ref="D178:G178"/>
    <mergeCell ref="D179:G179"/>
    <mergeCell ref="E35:F36"/>
    <mergeCell ref="C41:F41"/>
    <mergeCell ref="D37:F37"/>
    <mergeCell ref="D38:F40"/>
    <mergeCell ref="C18:C40"/>
    <mergeCell ref="A51:A81"/>
    <mergeCell ref="B51:B81"/>
    <mergeCell ref="E51:E61"/>
    <mergeCell ref="E62:E72"/>
    <mergeCell ref="E73:E81"/>
    <mergeCell ref="C73:D81"/>
    <mergeCell ref="E47:F50"/>
    <mergeCell ref="C51:D72"/>
    <mergeCell ref="B82:D85"/>
    <mergeCell ref="E82:G82"/>
    <mergeCell ref="E83:G83"/>
    <mergeCell ref="E88:G88"/>
    <mergeCell ref="E89:G89"/>
    <mergeCell ref="E97:G97"/>
    <mergeCell ref="B98:D101"/>
    <mergeCell ref="E98:G98"/>
    <mergeCell ref="E99:G99"/>
    <mergeCell ref="A18:A50"/>
    <mergeCell ref="A82:A109"/>
    <mergeCell ref="E84:G84"/>
    <mergeCell ref="B94:D97"/>
    <mergeCell ref="E94:G94"/>
    <mergeCell ref="E95:G95"/>
    <mergeCell ref="B86:D89"/>
    <mergeCell ref="E86:G86"/>
    <mergeCell ref="E96:G96"/>
    <mergeCell ref="E87:G87"/>
    <mergeCell ref="E18:F19"/>
    <mergeCell ref="E20:F21"/>
    <mergeCell ref="A359:A397"/>
    <mergeCell ref="A8:E8"/>
    <mergeCell ref="A9:E9"/>
    <mergeCell ref="E85:G85"/>
    <mergeCell ref="C12:D14"/>
    <mergeCell ref="E12:F14"/>
    <mergeCell ref="C11:E11"/>
    <mergeCell ref="A11:B14"/>
    <mergeCell ref="E28:F29"/>
    <mergeCell ref="A15:E17"/>
    <mergeCell ref="E30:F31"/>
    <mergeCell ref="E42:F42"/>
    <mergeCell ref="E43:F46"/>
    <mergeCell ref="A7:G7"/>
    <mergeCell ref="E32:F34"/>
    <mergeCell ref="B18:B50"/>
    <mergeCell ref="C42:D50"/>
    <mergeCell ref="D18:D36"/>
    <mergeCell ref="B106:D109"/>
    <mergeCell ref="E106:G106"/>
    <mergeCell ref="E107:G107"/>
    <mergeCell ref="E108:G108"/>
    <mergeCell ref="E109:G109"/>
    <mergeCell ref="A1:G2"/>
    <mergeCell ref="F10:G10"/>
    <mergeCell ref="A10:D10"/>
    <mergeCell ref="E22:F24"/>
    <mergeCell ref="E25:F27"/>
    <mergeCell ref="B102:D105"/>
    <mergeCell ref="E102:G102"/>
    <mergeCell ref="E103:G103"/>
    <mergeCell ref="B90:D93"/>
    <mergeCell ref="E90:G90"/>
    <mergeCell ref="E91:G91"/>
    <mergeCell ref="E92:G92"/>
    <mergeCell ref="E93:G93"/>
    <mergeCell ref="E113:G113"/>
    <mergeCell ref="B114:D117"/>
    <mergeCell ref="E114:G114"/>
    <mergeCell ref="E100:G100"/>
    <mergeCell ref="E101:G101"/>
    <mergeCell ref="B126:D129"/>
    <mergeCell ref="B118:D121"/>
    <mergeCell ref="E117:G117"/>
    <mergeCell ref="E118:G118"/>
    <mergeCell ref="E126:G126"/>
    <mergeCell ref="E124:G124"/>
    <mergeCell ref="E128:G128"/>
    <mergeCell ref="E129:G129"/>
    <mergeCell ref="E104:G104"/>
    <mergeCell ref="E105:G105"/>
    <mergeCell ref="A110:A137"/>
    <mergeCell ref="B110:D113"/>
    <mergeCell ref="E110:G110"/>
    <mergeCell ref="E111:G111"/>
    <mergeCell ref="E112:G112"/>
    <mergeCell ref="E115:G115"/>
    <mergeCell ref="E116:G116"/>
    <mergeCell ref="E136:G136"/>
    <mergeCell ref="D151:E151"/>
    <mergeCell ref="E119:G119"/>
    <mergeCell ref="E120:G120"/>
    <mergeCell ref="E121:G121"/>
    <mergeCell ref="B122:D125"/>
    <mergeCell ref="E122:G122"/>
    <mergeCell ref="E123:G123"/>
    <mergeCell ref="E125:G125"/>
    <mergeCell ref="B134:D137"/>
    <mergeCell ref="C147:E150"/>
    <mergeCell ref="F144:G144"/>
    <mergeCell ref="E127:G127"/>
    <mergeCell ref="D152:E153"/>
    <mergeCell ref="B130:D133"/>
    <mergeCell ref="E130:G130"/>
    <mergeCell ref="E131:G131"/>
    <mergeCell ref="E132:G132"/>
    <mergeCell ref="E133:G133"/>
    <mergeCell ref="F157:G157"/>
    <mergeCell ref="E134:G134"/>
    <mergeCell ref="E135:G135"/>
    <mergeCell ref="D156:E157"/>
    <mergeCell ref="E137:G137"/>
    <mergeCell ref="A138:E142"/>
    <mergeCell ref="A143:A155"/>
    <mergeCell ref="B143:B150"/>
    <mergeCell ref="C143:E143"/>
    <mergeCell ref="C145:E146"/>
    <mergeCell ref="B163:C163"/>
    <mergeCell ref="D163:G163"/>
    <mergeCell ref="D162:G162"/>
    <mergeCell ref="B154:E155"/>
    <mergeCell ref="A156:C157"/>
    <mergeCell ref="D160:G160"/>
    <mergeCell ref="D161:G161"/>
    <mergeCell ref="A158:C162"/>
    <mergeCell ref="A163:A169"/>
    <mergeCell ref="F156:G156"/>
    <mergeCell ref="B166:C169"/>
    <mergeCell ref="D166:G166"/>
    <mergeCell ref="B164:C165"/>
    <mergeCell ref="D164:G164"/>
    <mergeCell ref="D165:G165"/>
    <mergeCell ref="D167:G167"/>
    <mergeCell ref="D168:G168"/>
    <mergeCell ref="D169:G169"/>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I119"/>
  <sheetViews>
    <sheetView showGridLines="0" zoomScalePageLayoutView="0" workbookViewId="0" topLeftCell="A1">
      <selection activeCell="A1" sqref="A1:G2"/>
    </sheetView>
  </sheetViews>
  <sheetFormatPr defaultColWidth="11.421875" defaultRowHeight="12.75"/>
  <cols>
    <col min="1" max="1" width="8.140625" style="8" customWidth="1"/>
    <col min="2" max="2" width="5.7109375" style="8" customWidth="1"/>
    <col min="3" max="3" width="8.140625" style="8" customWidth="1"/>
    <col min="4" max="4" width="12.00390625" style="8" customWidth="1"/>
    <col min="5" max="5" width="15.7109375" style="8" customWidth="1"/>
    <col min="6" max="7" width="18.7109375" style="8" customWidth="1"/>
    <col min="8" max="8" width="6.7109375" style="8" customWidth="1"/>
    <col min="9" max="9" width="12.8515625" style="8" customWidth="1"/>
    <col min="10" max="16384" width="11.421875" style="1" customWidth="1"/>
  </cols>
  <sheetData>
    <row r="1" spans="1:9" ht="18" customHeight="1">
      <c r="A1" s="675" t="s">
        <v>3162</v>
      </c>
      <c r="B1" s="675"/>
      <c r="C1" s="675"/>
      <c r="D1" s="675"/>
      <c r="E1" s="675"/>
      <c r="F1" s="675"/>
      <c r="G1" s="675"/>
      <c r="H1" s="11"/>
      <c r="I1" s="11"/>
    </row>
    <row r="2" spans="1:9" ht="18" customHeight="1">
      <c r="A2" s="675"/>
      <c r="B2" s="675"/>
      <c r="C2" s="675"/>
      <c r="D2" s="675"/>
      <c r="E2" s="675"/>
      <c r="F2" s="675"/>
      <c r="G2" s="675"/>
      <c r="H2" s="11"/>
      <c r="I2" s="11"/>
    </row>
    <row r="3" spans="1:9" ht="12.75" customHeight="1">
      <c r="A3" s="3" t="s">
        <v>817</v>
      </c>
      <c r="B3" s="4">
        <f>clues</f>
        <v>0</v>
      </c>
      <c r="C3" s="4"/>
      <c r="D3" s="4"/>
      <c r="E3" s="4"/>
      <c r="F3" s="4"/>
      <c r="G3" s="3"/>
      <c r="H3" s="3"/>
      <c r="I3" s="2"/>
    </row>
    <row r="4" spans="1:9" ht="12.75">
      <c r="A4" s="3" t="s">
        <v>1866</v>
      </c>
      <c r="B4" s="3"/>
      <c r="C4" s="3"/>
      <c r="D4" s="4">
        <f>unidad</f>
        <v>0</v>
      </c>
      <c r="E4" s="4"/>
      <c r="F4" s="4"/>
      <c r="G4" s="4"/>
      <c r="H4" s="4"/>
      <c r="I4" s="4"/>
    </row>
    <row r="5" spans="1:9" ht="11.25" customHeight="1">
      <c r="A5" s="7" t="s">
        <v>1865</v>
      </c>
      <c r="B5" s="4">
        <f>mes</f>
        <v>0</v>
      </c>
      <c r="C5" s="4"/>
      <c r="D5" s="4"/>
      <c r="E5" s="3"/>
      <c r="F5" s="3"/>
      <c r="G5" s="3"/>
      <c r="H5" s="7" t="s">
        <v>0</v>
      </c>
      <c r="I5" s="463">
        <f>anno</f>
        <v>2020</v>
      </c>
    </row>
    <row r="6" spans="1:9" ht="13.5" customHeight="1" thickBot="1">
      <c r="A6" s="1"/>
      <c r="B6" s="1"/>
      <c r="C6" s="1"/>
      <c r="D6" s="1"/>
      <c r="E6" s="1"/>
      <c r="F6" s="1"/>
      <c r="G6" s="1"/>
      <c r="H6" s="1"/>
      <c r="I6" s="1"/>
    </row>
    <row r="7" spans="1:9" ht="11.25" customHeight="1" thickBot="1">
      <c r="A7" s="691" t="s">
        <v>57</v>
      </c>
      <c r="B7" s="692"/>
      <c r="C7" s="692"/>
      <c r="D7" s="692"/>
      <c r="E7" s="692"/>
      <c r="F7" s="692"/>
      <c r="G7" s="693"/>
      <c r="H7" s="204" t="s">
        <v>1421</v>
      </c>
      <c r="I7" s="41" t="s">
        <v>1</v>
      </c>
    </row>
    <row r="8" spans="1:9" s="9" customFormat="1" ht="13.5" customHeight="1">
      <c r="A8" s="1040" t="s">
        <v>1730</v>
      </c>
      <c r="B8" s="1031" t="s">
        <v>1561</v>
      </c>
      <c r="C8" s="1032"/>
      <c r="D8" s="1032"/>
      <c r="E8" s="1033"/>
      <c r="F8" s="231" t="s">
        <v>819</v>
      </c>
      <c r="G8" s="301"/>
      <c r="H8" s="299" t="s">
        <v>818</v>
      </c>
      <c r="I8" s="502"/>
    </row>
    <row r="9" spans="1:9" s="9" customFormat="1" ht="13.5" customHeight="1">
      <c r="A9" s="1041"/>
      <c r="B9" s="1034"/>
      <c r="C9" s="1035"/>
      <c r="D9" s="1035"/>
      <c r="E9" s="1036"/>
      <c r="F9" s="233" t="s">
        <v>225</v>
      </c>
      <c r="G9" s="302"/>
      <c r="H9" s="298" t="s">
        <v>821</v>
      </c>
      <c r="I9" s="503"/>
    </row>
    <row r="10" spans="1:9" s="9" customFormat="1" ht="13.5" customHeight="1" thickBot="1">
      <c r="A10" s="1041"/>
      <c r="B10" s="1037"/>
      <c r="C10" s="1038"/>
      <c r="D10" s="1038"/>
      <c r="E10" s="1039"/>
      <c r="F10" s="233" t="s">
        <v>264</v>
      </c>
      <c r="G10" s="302"/>
      <c r="H10" s="298" t="s">
        <v>823</v>
      </c>
      <c r="I10" s="503"/>
    </row>
    <row r="11" spans="1:9" s="9" customFormat="1" ht="13.5" customHeight="1">
      <c r="A11" s="1041"/>
      <c r="B11" s="1031" t="s">
        <v>1562</v>
      </c>
      <c r="C11" s="1032"/>
      <c r="D11" s="1032"/>
      <c r="E11" s="1033"/>
      <c r="F11" s="231" t="s">
        <v>1140</v>
      </c>
      <c r="G11" s="301"/>
      <c r="H11" s="299" t="s">
        <v>1179</v>
      </c>
      <c r="I11" s="502"/>
    </row>
    <row r="12" spans="1:9" s="9" customFormat="1" ht="13.5" customHeight="1">
      <c r="A12" s="1041"/>
      <c r="B12" s="1034"/>
      <c r="C12" s="1035"/>
      <c r="D12" s="1035"/>
      <c r="E12" s="1036"/>
      <c r="F12" s="233" t="s">
        <v>1142</v>
      </c>
      <c r="G12" s="302"/>
      <c r="H12" s="298" t="s">
        <v>1180</v>
      </c>
      <c r="I12" s="504"/>
    </row>
    <row r="13" spans="1:9" s="9" customFormat="1" ht="13.5" customHeight="1">
      <c r="A13" s="1041"/>
      <c r="B13" s="1034"/>
      <c r="C13" s="1035"/>
      <c r="D13" s="1035"/>
      <c r="E13" s="1036"/>
      <c r="F13" s="233" t="s">
        <v>1144</v>
      </c>
      <c r="G13" s="302"/>
      <c r="H13" s="298" t="s">
        <v>1181</v>
      </c>
      <c r="I13" s="503"/>
    </row>
    <row r="14" spans="1:9" s="9" customFormat="1" ht="13.5" customHeight="1">
      <c r="A14" s="1041"/>
      <c r="B14" s="1034"/>
      <c r="C14" s="1035"/>
      <c r="D14" s="1035"/>
      <c r="E14" s="1036"/>
      <c r="F14" s="233" t="s">
        <v>1146</v>
      </c>
      <c r="G14" s="302"/>
      <c r="H14" s="298" t="s">
        <v>1182</v>
      </c>
      <c r="I14" s="503"/>
    </row>
    <row r="15" spans="1:9" s="9" customFormat="1" ht="13.5" customHeight="1" thickBot="1">
      <c r="A15" s="1041"/>
      <c r="B15" s="1037"/>
      <c r="C15" s="1038"/>
      <c r="D15" s="1038"/>
      <c r="E15" s="1039"/>
      <c r="F15" s="289" t="s">
        <v>1148</v>
      </c>
      <c r="G15" s="303"/>
      <c r="H15" s="464" t="s">
        <v>1183</v>
      </c>
      <c r="I15" s="505"/>
    </row>
    <row r="16" spans="1:9" s="9" customFormat="1" ht="13.5" customHeight="1">
      <c r="A16" s="1041"/>
      <c r="B16" s="1031" t="s">
        <v>1563</v>
      </c>
      <c r="C16" s="1032"/>
      <c r="D16" s="1032"/>
      <c r="E16" s="1033"/>
      <c r="F16" s="231" t="s">
        <v>1149</v>
      </c>
      <c r="G16" s="301"/>
      <c r="H16" s="299" t="s">
        <v>1184</v>
      </c>
      <c r="I16" s="502"/>
    </row>
    <row r="17" spans="1:9" s="9" customFormat="1" ht="13.5" customHeight="1">
      <c r="A17" s="1041"/>
      <c r="B17" s="1034"/>
      <c r="C17" s="1035"/>
      <c r="D17" s="1035"/>
      <c r="E17" s="1036"/>
      <c r="F17" s="233" t="s">
        <v>1140</v>
      </c>
      <c r="G17" s="302"/>
      <c r="H17" s="298" t="s">
        <v>1185</v>
      </c>
      <c r="I17" s="503"/>
    </row>
    <row r="18" spans="1:9" s="9" customFormat="1" ht="13.5" customHeight="1">
      <c r="A18" s="1041"/>
      <c r="B18" s="1034"/>
      <c r="C18" s="1035"/>
      <c r="D18" s="1035"/>
      <c r="E18" s="1036"/>
      <c r="F18" s="233" t="s">
        <v>1153</v>
      </c>
      <c r="G18" s="302"/>
      <c r="H18" s="298" t="s">
        <v>1186</v>
      </c>
      <c r="I18" s="503"/>
    </row>
    <row r="19" spans="1:9" s="9" customFormat="1" ht="13.5" customHeight="1">
      <c r="A19" s="1041"/>
      <c r="B19" s="1034"/>
      <c r="C19" s="1035"/>
      <c r="D19" s="1035"/>
      <c r="E19" s="1036"/>
      <c r="F19" s="233" t="s">
        <v>1144</v>
      </c>
      <c r="G19" s="302"/>
      <c r="H19" s="298" t="s">
        <v>1187</v>
      </c>
      <c r="I19" s="503"/>
    </row>
    <row r="20" spans="1:9" s="9" customFormat="1" ht="13.5" customHeight="1">
      <c r="A20" s="1041"/>
      <c r="B20" s="1034"/>
      <c r="C20" s="1035"/>
      <c r="D20" s="1035"/>
      <c r="E20" s="1036"/>
      <c r="F20" s="233" t="s">
        <v>1148</v>
      </c>
      <c r="G20" s="302"/>
      <c r="H20" s="298" t="s">
        <v>1188</v>
      </c>
      <c r="I20" s="503"/>
    </row>
    <row r="21" spans="1:9" s="9" customFormat="1" ht="13.5" customHeight="1" thickBot="1">
      <c r="A21" s="1041"/>
      <c r="B21" s="1037"/>
      <c r="C21" s="1038"/>
      <c r="D21" s="1038"/>
      <c r="E21" s="1039"/>
      <c r="F21" s="234" t="s">
        <v>1018</v>
      </c>
      <c r="G21" s="304"/>
      <c r="H21" s="300" t="s">
        <v>1758</v>
      </c>
      <c r="I21" s="505"/>
    </row>
    <row r="22" spans="1:9" s="9" customFormat="1" ht="13.5" customHeight="1">
      <c r="A22" s="1041"/>
      <c r="B22" s="1031" t="s">
        <v>1564</v>
      </c>
      <c r="C22" s="1032"/>
      <c r="D22" s="1032"/>
      <c r="E22" s="1033"/>
      <c r="F22" s="232" t="s">
        <v>1154</v>
      </c>
      <c r="G22" s="305"/>
      <c r="H22" s="299" t="s">
        <v>1189</v>
      </c>
      <c r="I22" s="502"/>
    </row>
    <row r="23" spans="1:9" s="9" customFormat="1" ht="13.5" customHeight="1" thickBot="1">
      <c r="A23" s="1041"/>
      <c r="B23" s="1037"/>
      <c r="C23" s="1038"/>
      <c r="D23" s="1038"/>
      <c r="E23" s="1039"/>
      <c r="F23" s="234" t="s">
        <v>1018</v>
      </c>
      <c r="G23" s="304"/>
      <c r="H23" s="300" t="s">
        <v>1017</v>
      </c>
      <c r="I23" s="504"/>
    </row>
    <row r="24" spans="1:9" s="9" customFormat="1" ht="13.5" customHeight="1">
      <c r="A24" s="1041"/>
      <c r="B24" s="1031" t="s">
        <v>1565</v>
      </c>
      <c r="C24" s="1032"/>
      <c r="D24" s="1032"/>
      <c r="E24" s="1033"/>
      <c r="F24" s="232" t="s">
        <v>1156</v>
      </c>
      <c r="G24" s="305"/>
      <c r="H24" s="297" t="s">
        <v>1190</v>
      </c>
      <c r="I24" s="502"/>
    </row>
    <row r="25" spans="1:9" s="9" customFormat="1" ht="13.5" customHeight="1" thickBot="1">
      <c r="A25" s="1041"/>
      <c r="B25" s="1037"/>
      <c r="C25" s="1038"/>
      <c r="D25" s="1038"/>
      <c r="E25" s="1039"/>
      <c r="F25" s="234" t="s">
        <v>1157</v>
      </c>
      <c r="G25" s="304"/>
      <c r="H25" s="300" t="s">
        <v>1191</v>
      </c>
      <c r="I25" s="505"/>
    </row>
    <row r="26" spans="1:9" s="9" customFormat="1" ht="13.5" customHeight="1">
      <c r="A26" s="1041"/>
      <c r="B26" s="1061" t="s">
        <v>1797</v>
      </c>
      <c r="C26" s="1062"/>
      <c r="D26" s="1062"/>
      <c r="E26" s="1063"/>
      <c r="F26" s="231" t="s">
        <v>1158</v>
      </c>
      <c r="G26" s="301"/>
      <c r="H26" s="299" t="s">
        <v>1192</v>
      </c>
      <c r="I26" s="506"/>
    </row>
    <row r="27" spans="1:9" s="9" customFormat="1" ht="13.5" customHeight="1">
      <c r="A27" s="1041"/>
      <c r="B27" s="1064"/>
      <c r="C27" s="1065"/>
      <c r="D27" s="1065"/>
      <c r="E27" s="1066"/>
      <c r="F27" s="233" t="s">
        <v>1159</v>
      </c>
      <c r="G27" s="302"/>
      <c r="H27" s="298" t="s">
        <v>1193</v>
      </c>
      <c r="I27" s="503"/>
    </row>
    <row r="28" spans="1:9" s="9" customFormat="1" ht="13.5" customHeight="1" thickBot="1">
      <c r="A28" s="1041"/>
      <c r="B28" s="1067"/>
      <c r="C28" s="1068"/>
      <c r="D28" s="1068"/>
      <c r="E28" s="1069"/>
      <c r="F28" s="234" t="s">
        <v>1160</v>
      </c>
      <c r="G28" s="304"/>
      <c r="H28" s="300" t="s">
        <v>1194</v>
      </c>
      <c r="I28" s="505"/>
    </row>
    <row r="29" spans="1:9" s="9" customFormat="1" ht="13.5" customHeight="1">
      <c r="A29" s="1041"/>
      <c r="B29" s="1061" t="s">
        <v>1798</v>
      </c>
      <c r="C29" s="1062"/>
      <c r="D29" s="1062"/>
      <c r="E29" s="1063"/>
      <c r="F29" s="232" t="s">
        <v>1158</v>
      </c>
      <c r="G29" s="305"/>
      <c r="H29" s="297" t="s">
        <v>1799</v>
      </c>
      <c r="I29" s="502"/>
    </row>
    <row r="30" spans="1:9" s="9" customFormat="1" ht="13.5" customHeight="1" thickBot="1">
      <c r="A30" s="1041"/>
      <c r="B30" s="1067"/>
      <c r="C30" s="1068"/>
      <c r="D30" s="1068"/>
      <c r="E30" s="1069"/>
      <c r="F30" s="233" t="s">
        <v>1159</v>
      </c>
      <c r="G30" s="302"/>
      <c r="H30" s="298" t="s">
        <v>1800</v>
      </c>
      <c r="I30" s="505"/>
    </row>
    <row r="31" spans="1:9" s="9" customFormat="1" ht="13.5" customHeight="1">
      <c r="A31" s="1041"/>
      <c r="B31" s="1031" t="s">
        <v>1566</v>
      </c>
      <c r="C31" s="1032"/>
      <c r="D31" s="1032"/>
      <c r="E31" s="1033"/>
      <c r="F31" s="231" t="s">
        <v>1140</v>
      </c>
      <c r="G31" s="301"/>
      <c r="H31" s="299" t="s">
        <v>1195</v>
      </c>
      <c r="I31" s="506"/>
    </row>
    <row r="32" spans="1:9" s="9" customFormat="1" ht="13.5" customHeight="1">
      <c r="A32" s="1041"/>
      <c r="B32" s="1034"/>
      <c r="C32" s="1035"/>
      <c r="D32" s="1035"/>
      <c r="E32" s="1036"/>
      <c r="F32" s="233" t="s">
        <v>1161</v>
      </c>
      <c r="G32" s="302"/>
      <c r="H32" s="298" t="s">
        <v>1196</v>
      </c>
      <c r="I32" s="506"/>
    </row>
    <row r="33" spans="1:9" s="9" customFormat="1" ht="13.5" customHeight="1">
      <c r="A33" s="1041"/>
      <c r="B33" s="1034"/>
      <c r="C33" s="1035"/>
      <c r="D33" s="1035"/>
      <c r="E33" s="1036"/>
      <c r="F33" s="233" t="s">
        <v>1162</v>
      </c>
      <c r="G33" s="302"/>
      <c r="H33" s="298" t="s">
        <v>1197</v>
      </c>
      <c r="I33" s="506"/>
    </row>
    <row r="34" spans="1:9" s="9" customFormat="1" ht="13.5" customHeight="1" thickBot="1">
      <c r="A34" s="1041"/>
      <c r="B34" s="1037"/>
      <c r="C34" s="1038"/>
      <c r="D34" s="1038"/>
      <c r="E34" s="1039"/>
      <c r="F34" s="234" t="s">
        <v>1164</v>
      </c>
      <c r="G34" s="304"/>
      <c r="H34" s="300" t="s">
        <v>1198</v>
      </c>
      <c r="I34" s="506"/>
    </row>
    <row r="35" spans="1:9" s="9" customFormat="1" ht="13.5" customHeight="1">
      <c r="A35" s="1041"/>
      <c r="B35" s="1031" t="s">
        <v>1605</v>
      </c>
      <c r="C35" s="1032"/>
      <c r="D35" s="1032"/>
      <c r="E35" s="1033"/>
      <c r="F35" s="232" t="s">
        <v>1165</v>
      </c>
      <c r="G35" s="305"/>
      <c r="H35" s="297" t="s">
        <v>1199</v>
      </c>
      <c r="I35" s="502"/>
    </row>
    <row r="36" spans="1:9" s="9" customFormat="1" ht="13.5" customHeight="1" thickBot="1">
      <c r="A36" s="1041"/>
      <c r="B36" s="1037"/>
      <c r="C36" s="1038"/>
      <c r="D36" s="1038"/>
      <c r="E36" s="1039"/>
      <c r="F36" s="290" t="s">
        <v>1018</v>
      </c>
      <c r="G36" s="306"/>
      <c r="H36" s="465" t="s">
        <v>1200</v>
      </c>
      <c r="I36" s="505"/>
    </row>
    <row r="37" spans="1:9" s="9" customFormat="1" ht="13.5" customHeight="1">
      <c r="A37" s="1041"/>
      <c r="B37" s="1031" t="s">
        <v>1567</v>
      </c>
      <c r="C37" s="1032"/>
      <c r="D37" s="1032"/>
      <c r="E37" s="1033"/>
      <c r="F37" s="231" t="s">
        <v>1166</v>
      </c>
      <c r="G37" s="301"/>
      <c r="H37" s="299" t="s">
        <v>1201</v>
      </c>
      <c r="I37" s="506"/>
    </row>
    <row r="38" spans="1:9" s="9" customFormat="1" ht="13.5" customHeight="1">
      <c r="A38" s="1041"/>
      <c r="B38" s="1034"/>
      <c r="C38" s="1035"/>
      <c r="D38" s="1035"/>
      <c r="E38" s="1036"/>
      <c r="F38" s="233" t="s">
        <v>1167</v>
      </c>
      <c r="G38" s="302"/>
      <c r="H38" s="298" t="s">
        <v>1202</v>
      </c>
      <c r="I38" s="506"/>
    </row>
    <row r="39" spans="1:9" s="9" customFormat="1" ht="13.5" customHeight="1" thickBot="1">
      <c r="A39" s="1041"/>
      <c r="B39" s="1037"/>
      <c r="C39" s="1038"/>
      <c r="D39" s="1038"/>
      <c r="E39" s="1039"/>
      <c r="F39" s="234" t="s">
        <v>1168</v>
      </c>
      <c r="G39" s="304"/>
      <c r="H39" s="298" t="s">
        <v>1203</v>
      </c>
      <c r="I39" s="506"/>
    </row>
    <row r="40" spans="1:9" s="9" customFormat="1" ht="13.5" customHeight="1">
      <c r="A40" s="1041"/>
      <c r="B40" s="1031" t="s">
        <v>1568</v>
      </c>
      <c r="C40" s="1032"/>
      <c r="D40" s="1032"/>
      <c r="E40" s="1033"/>
      <c r="F40" s="231" t="s">
        <v>264</v>
      </c>
      <c r="G40" s="301"/>
      <c r="H40" s="299" t="s">
        <v>1204</v>
      </c>
      <c r="I40" s="502"/>
    </row>
    <row r="41" spans="1:9" s="9" customFormat="1" ht="13.5" customHeight="1">
      <c r="A41" s="1041"/>
      <c r="B41" s="1034"/>
      <c r="C41" s="1035"/>
      <c r="D41" s="1035"/>
      <c r="E41" s="1036"/>
      <c r="F41" s="233" t="s">
        <v>294</v>
      </c>
      <c r="G41" s="302"/>
      <c r="H41" s="298" t="s">
        <v>1205</v>
      </c>
      <c r="I41" s="503"/>
    </row>
    <row r="42" spans="1:9" s="9" customFormat="1" ht="13.5" customHeight="1">
      <c r="A42" s="1041"/>
      <c r="B42" s="1034"/>
      <c r="C42" s="1035"/>
      <c r="D42" s="1035"/>
      <c r="E42" s="1036"/>
      <c r="F42" s="233" t="s">
        <v>1170</v>
      </c>
      <c r="G42" s="302"/>
      <c r="H42" s="298" t="s">
        <v>1206</v>
      </c>
      <c r="I42" s="503"/>
    </row>
    <row r="43" spans="1:9" s="9" customFormat="1" ht="13.5" customHeight="1" thickBot="1">
      <c r="A43" s="1041"/>
      <c r="B43" s="1037"/>
      <c r="C43" s="1038"/>
      <c r="D43" s="1038"/>
      <c r="E43" s="1039"/>
      <c r="F43" s="234" t="s">
        <v>1171</v>
      </c>
      <c r="G43" s="304"/>
      <c r="H43" s="300" t="s">
        <v>1207</v>
      </c>
      <c r="I43" s="503"/>
    </row>
    <row r="44" spans="1:9" s="9" customFormat="1" ht="13.5" customHeight="1">
      <c r="A44" s="1041"/>
      <c r="B44" s="1031" t="s">
        <v>1569</v>
      </c>
      <c r="C44" s="1032"/>
      <c r="D44" s="1032"/>
      <c r="E44" s="1033"/>
      <c r="F44" s="235" t="s">
        <v>1172</v>
      </c>
      <c r="G44" s="307"/>
      <c r="H44" s="461" t="s">
        <v>1208</v>
      </c>
      <c r="I44" s="502"/>
    </row>
    <row r="45" spans="1:9" s="9" customFormat="1" ht="13.5" customHeight="1">
      <c r="A45" s="1041"/>
      <c r="B45" s="1034"/>
      <c r="C45" s="1035"/>
      <c r="D45" s="1035"/>
      <c r="E45" s="1036"/>
      <c r="F45" s="236" t="s">
        <v>1244</v>
      </c>
      <c r="G45" s="308"/>
      <c r="H45" s="462" t="s">
        <v>1209</v>
      </c>
      <c r="I45" s="503"/>
    </row>
    <row r="46" spans="1:9" s="9" customFormat="1" ht="13.5" customHeight="1" thickBot="1">
      <c r="A46" s="1041"/>
      <c r="B46" s="1037"/>
      <c r="C46" s="1038"/>
      <c r="D46" s="1038"/>
      <c r="E46" s="1039"/>
      <c r="F46" s="234" t="s">
        <v>1173</v>
      </c>
      <c r="G46" s="304"/>
      <c r="H46" s="300" t="s">
        <v>1210</v>
      </c>
      <c r="I46" s="505"/>
    </row>
    <row r="47" spans="1:9" s="9" customFormat="1" ht="13.5" customHeight="1">
      <c r="A47" s="1041"/>
      <c r="B47" s="1031" t="s">
        <v>1570</v>
      </c>
      <c r="C47" s="1032"/>
      <c r="D47" s="1032"/>
      <c r="E47" s="1033"/>
      <c r="F47" s="231" t="s">
        <v>1137</v>
      </c>
      <c r="G47" s="301"/>
      <c r="H47" s="299" t="s">
        <v>1211</v>
      </c>
      <c r="I47" s="502"/>
    </row>
    <row r="48" spans="1:9" s="9" customFormat="1" ht="13.5" customHeight="1">
      <c r="A48" s="1041"/>
      <c r="B48" s="1034"/>
      <c r="C48" s="1035"/>
      <c r="D48" s="1035"/>
      <c r="E48" s="1036"/>
      <c r="F48" s="233" t="s">
        <v>1138</v>
      </c>
      <c r="G48" s="302"/>
      <c r="H48" s="298" t="s">
        <v>1212</v>
      </c>
      <c r="I48" s="506"/>
    </row>
    <row r="49" spans="1:9" s="9" customFormat="1" ht="13.5" customHeight="1" thickBot="1">
      <c r="A49" s="1041"/>
      <c r="B49" s="1037"/>
      <c r="C49" s="1038"/>
      <c r="D49" s="1038"/>
      <c r="E49" s="1039"/>
      <c r="F49" s="289" t="s">
        <v>1139</v>
      </c>
      <c r="G49" s="303"/>
      <c r="H49" s="464" t="s">
        <v>1213</v>
      </c>
      <c r="I49" s="507"/>
    </row>
    <row r="50" spans="1:9" ht="13.5" customHeight="1">
      <c r="A50" s="1041"/>
      <c r="B50" s="1031" t="s">
        <v>1571</v>
      </c>
      <c r="C50" s="1032"/>
      <c r="D50" s="1032"/>
      <c r="E50" s="1033"/>
      <c r="F50" s="231" t="s">
        <v>1141</v>
      </c>
      <c r="G50" s="301"/>
      <c r="H50" s="299" t="s">
        <v>1214</v>
      </c>
      <c r="I50" s="502"/>
    </row>
    <row r="51" spans="1:9" ht="13.5" customHeight="1">
      <c r="A51" s="1041"/>
      <c r="B51" s="1034"/>
      <c r="C51" s="1035"/>
      <c r="D51" s="1035"/>
      <c r="E51" s="1036"/>
      <c r="F51" s="233" t="s">
        <v>1143</v>
      </c>
      <c r="G51" s="302"/>
      <c r="H51" s="298" t="s">
        <v>1215</v>
      </c>
      <c r="I51" s="503"/>
    </row>
    <row r="52" spans="1:9" ht="13.5" customHeight="1" thickBot="1">
      <c r="A52" s="1041"/>
      <c r="B52" s="1037"/>
      <c r="C52" s="1038"/>
      <c r="D52" s="1038"/>
      <c r="E52" s="1039"/>
      <c r="F52" s="234" t="s">
        <v>1145</v>
      </c>
      <c r="G52" s="304"/>
      <c r="H52" s="464" t="s">
        <v>1216</v>
      </c>
      <c r="I52" s="505"/>
    </row>
    <row r="53" spans="1:9" ht="13.5" customHeight="1">
      <c r="A53" s="1041"/>
      <c r="B53" s="749" t="s">
        <v>1572</v>
      </c>
      <c r="C53" s="1041" t="s">
        <v>301</v>
      </c>
      <c r="D53" s="1031" t="s">
        <v>1147</v>
      </c>
      <c r="E53" s="1033"/>
      <c r="F53" s="231" t="s">
        <v>294</v>
      </c>
      <c r="G53" s="301"/>
      <c r="H53" s="299" t="s">
        <v>1217</v>
      </c>
      <c r="I53" s="502"/>
    </row>
    <row r="54" spans="1:9" ht="13.5" customHeight="1" thickBot="1">
      <c r="A54" s="1041"/>
      <c r="B54" s="749"/>
      <c r="C54" s="1041"/>
      <c r="D54" s="1037"/>
      <c r="E54" s="1039"/>
      <c r="F54" s="291" t="s">
        <v>803</v>
      </c>
      <c r="G54" s="309"/>
      <c r="H54" s="300" t="s">
        <v>1218</v>
      </c>
      <c r="I54" s="505"/>
    </row>
    <row r="55" spans="1:9" ht="13.5" customHeight="1">
      <c r="A55" s="1041"/>
      <c r="B55" s="749"/>
      <c r="C55" s="1041"/>
      <c r="D55" s="1031" t="s">
        <v>1155</v>
      </c>
      <c r="E55" s="1033"/>
      <c r="F55" s="231" t="s">
        <v>294</v>
      </c>
      <c r="G55" s="301"/>
      <c r="H55" s="299" t="s">
        <v>1225</v>
      </c>
      <c r="I55" s="502"/>
    </row>
    <row r="56" spans="1:9" ht="13.5" customHeight="1" thickBot="1">
      <c r="A56" s="1041"/>
      <c r="B56" s="749"/>
      <c r="C56" s="1041"/>
      <c r="D56" s="1037"/>
      <c r="E56" s="1039"/>
      <c r="F56" s="291" t="s">
        <v>803</v>
      </c>
      <c r="G56" s="309"/>
      <c r="H56" s="466" t="s">
        <v>1226</v>
      </c>
      <c r="I56" s="505"/>
    </row>
    <row r="57" spans="1:9" ht="13.5" customHeight="1">
      <c r="A57" s="1041"/>
      <c r="B57" s="749"/>
      <c r="C57" s="1041"/>
      <c r="D57" s="1031" t="s">
        <v>1163</v>
      </c>
      <c r="E57" s="1033"/>
      <c r="F57" s="231" t="s">
        <v>294</v>
      </c>
      <c r="G57" s="301"/>
      <c r="H57" s="299" t="s">
        <v>1233</v>
      </c>
      <c r="I57" s="502"/>
    </row>
    <row r="58" spans="1:9" ht="13.5" customHeight="1" thickBot="1">
      <c r="A58" s="1041"/>
      <c r="B58" s="749"/>
      <c r="C58" s="1042"/>
      <c r="D58" s="1037"/>
      <c r="E58" s="1039"/>
      <c r="F58" s="291" t="s">
        <v>803</v>
      </c>
      <c r="G58" s="309"/>
      <c r="H58" s="466" t="s">
        <v>1234</v>
      </c>
      <c r="I58" s="505"/>
    </row>
    <row r="59" spans="1:9" ht="13.5" customHeight="1">
      <c r="A59" s="1041"/>
      <c r="B59" s="749"/>
      <c r="C59" s="1041" t="s">
        <v>1147</v>
      </c>
      <c r="D59" s="1031" t="s">
        <v>1150</v>
      </c>
      <c r="E59" s="1033"/>
      <c r="F59" s="231" t="s">
        <v>1151</v>
      </c>
      <c r="G59" s="301"/>
      <c r="H59" s="299" t="s">
        <v>1219</v>
      </c>
      <c r="I59" s="502"/>
    </row>
    <row r="60" spans="1:9" ht="13.5" customHeight="1">
      <c r="A60" s="1041"/>
      <c r="B60" s="749"/>
      <c r="C60" s="1041"/>
      <c r="D60" s="1034"/>
      <c r="E60" s="1036"/>
      <c r="F60" s="233" t="s">
        <v>1152</v>
      </c>
      <c r="G60" s="302"/>
      <c r="H60" s="298" t="s">
        <v>1220</v>
      </c>
      <c r="I60" s="503"/>
    </row>
    <row r="61" spans="1:9" ht="13.5" customHeight="1" thickBot="1">
      <c r="A61" s="1041"/>
      <c r="B61" s="749"/>
      <c r="C61" s="1041"/>
      <c r="D61" s="1037"/>
      <c r="E61" s="1039"/>
      <c r="F61" s="291" t="s">
        <v>24</v>
      </c>
      <c r="G61" s="309"/>
      <c r="H61" s="466" t="s">
        <v>1221</v>
      </c>
      <c r="I61" s="505"/>
    </row>
    <row r="62" spans="1:9" ht="13.5" customHeight="1">
      <c r="A62" s="1041"/>
      <c r="B62" s="749"/>
      <c r="C62" s="1041"/>
      <c r="D62" s="1031" t="s">
        <v>36</v>
      </c>
      <c r="E62" s="1033"/>
      <c r="F62" s="231" t="s">
        <v>1151</v>
      </c>
      <c r="G62" s="301"/>
      <c r="H62" s="299" t="s">
        <v>1222</v>
      </c>
      <c r="I62" s="502"/>
    </row>
    <row r="63" spans="1:9" ht="13.5" customHeight="1">
      <c r="A63" s="1041"/>
      <c r="B63" s="749"/>
      <c r="C63" s="1041"/>
      <c r="D63" s="1034"/>
      <c r="E63" s="1036"/>
      <c r="F63" s="233" t="s">
        <v>1152</v>
      </c>
      <c r="G63" s="302"/>
      <c r="H63" s="298" t="s">
        <v>1223</v>
      </c>
      <c r="I63" s="506"/>
    </row>
    <row r="64" spans="1:9" ht="13.5" customHeight="1" thickBot="1">
      <c r="A64" s="1041"/>
      <c r="B64" s="749"/>
      <c r="C64" s="1042"/>
      <c r="D64" s="1037"/>
      <c r="E64" s="1039"/>
      <c r="F64" s="291" t="s">
        <v>24</v>
      </c>
      <c r="G64" s="309"/>
      <c r="H64" s="466" t="s">
        <v>1224</v>
      </c>
      <c r="I64" s="508"/>
    </row>
    <row r="65" spans="1:9" ht="13.5" customHeight="1">
      <c r="A65" s="1041"/>
      <c r="B65" s="749"/>
      <c r="C65" s="1040" t="s">
        <v>1155</v>
      </c>
      <c r="D65" s="1031" t="s">
        <v>1150</v>
      </c>
      <c r="E65" s="1033"/>
      <c r="F65" s="231" t="s">
        <v>1151</v>
      </c>
      <c r="G65" s="301"/>
      <c r="H65" s="299" t="s">
        <v>1227</v>
      </c>
      <c r="I65" s="502"/>
    </row>
    <row r="66" spans="1:9" ht="13.5" customHeight="1">
      <c r="A66" s="1041"/>
      <c r="B66" s="749"/>
      <c r="C66" s="1041"/>
      <c r="D66" s="1034"/>
      <c r="E66" s="1036"/>
      <c r="F66" s="233" t="s">
        <v>1152</v>
      </c>
      <c r="G66" s="302"/>
      <c r="H66" s="298" t="s">
        <v>1228</v>
      </c>
      <c r="I66" s="503"/>
    </row>
    <row r="67" spans="1:9" ht="13.5" customHeight="1" thickBot="1">
      <c r="A67" s="1041"/>
      <c r="B67" s="749"/>
      <c r="C67" s="1041"/>
      <c r="D67" s="1037"/>
      <c r="E67" s="1039"/>
      <c r="F67" s="291" t="s">
        <v>24</v>
      </c>
      <c r="G67" s="309"/>
      <c r="H67" s="466" t="s">
        <v>1229</v>
      </c>
      <c r="I67" s="505"/>
    </row>
    <row r="68" spans="1:9" ht="13.5" customHeight="1">
      <c r="A68" s="1041"/>
      <c r="B68" s="749"/>
      <c r="C68" s="1041"/>
      <c r="D68" s="1031" t="s">
        <v>36</v>
      </c>
      <c r="E68" s="1033"/>
      <c r="F68" s="231" t="s">
        <v>1151</v>
      </c>
      <c r="G68" s="301"/>
      <c r="H68" s="299" t="s">
        <v>1230</v>
      </c>
      <c r="I68" s="502"/>
    </row>
    <row r="69" spans="1:9" ht="13.5" customHeight="1">
      <c r="A69" s="1041"/>
      <c r="B69" s="749"/>
      <c r="C69" s="1041"/>
      <c r="D69" s="1034"/>
      <c r="E69" s="1036"/>
      <c r="F69" s="233" t="s">
        <v>1152</v>
      </c>
      <c r="G69" s="302"/>
      <c r="H69" s="298" t="s">
        <v>1231</v>
      </c>
      <c r="I69" s="503"/>
    </row>
    <row r="70" spans="1:9" ht="13.5" customHeight="1" thickBot="1">
      <c r="A70" s="1041"/>
      <c r="B70" s="749"/>
      <c r="C70" s="1042"/>
      <c r="D70" s="1037"/>
      <c r="E70" s="1039"/>
      <c r="F70" s="291" t="s">
        <v>24</v>
      </c>
      <c r="G70" s="309"/>
      <c r="H70" s="466" t="s">
        <v>1232</v>
      </c>
      <c r="I70" s="505"/>
    </row>
    <row r="71" spans="1:9" ht="13.5" customHeight="1">
      <c r="A71" s="1041"/>
      <c r="B71" s="749"/>
      <c r="C71" s="1040" t="s">
        <v>1163</v>
      </c>
      <c r="D71" s="1031" t="s">
        <v>1150</v>
      </c>
      <c r="E71" s="1033"/>
      <c r="F71" s="231" t="s">
        <v>1151</v>
      </c>
      <c r="G71" s="301"/>
      <c r="H71" s="299" t="s">
        <v>1235</v>
      </c>
      <c r="I71" s="502"/>
    </row>
    <row r="72" spans="1:9" ht="13.5" customHeight="1">
      <c r="A72" s="1041"/>
      <c r="B72" s="749"/>
      <c r="C72" s="1041"/>
      <c r="D72" s="1034"/>
      <c r="E72" s="1036"/>
      <c r="F72" s="233" t="s">
        <v>1152</v>
      </c>
      <c r="G72" s="302"/>
      <c r="H72" s="298" t="s">
        <v>1236</v>
      </c>
      <c r="I72" s="503"/>
    </row>
    <row r="73" spans="1:9" ht="13.5" customHeight="1" thickBot="1">
      <c r="A73" s="1041"/>
      <c r="B73" s="749"/>
      <c r="C73" s="1041"/>
      <c r="D73" s="1037"/>
      <c r="E73" s="1039"/>
      <c r="F73" s="290" t="s">
        <v>24</v>
      </c>
      <c r="G73" s="306"/>
      <c r="H73" s="465" t="s">
        <v>1237</v>
      </c>
      <c r="I73" s="504"/>
    </row>
    <row r="74" spans="1:9" ht="13.5" customHeight="1">
      <c r="A74" s="1041"/>
      <c r="B74" s="749"/>
      <c r="C74" s="1041"/>
      <c r="D74" s="1031" t="s">
        <v>36</v>
      </c>
      <c r="E74" s="1033"/>
      <c r="F74" s="231" t="s">
        <v>1151</v>
      </c>
      <c r="G74" s="301"/>
      <c r="H74" s="299" t="s">
        <v>1238</v>
      </c>
      <c r="I74" s="502"/>
    </row>
    <row r="75" spans="1:9" ht="13.5" customHeight="1">
      <c r="A75" s="1041"/>
      <c r="B75" s="749"/>
      <c r="C75" s="1041"/>
      <c r="D75" s="1034"/>
      <c r="E75" s="1036"/>
      <c r="F75" s="233" t="s">
        <v>1152</v>
      </c>
      <c r="G75" s="302"/>
      <c r="H75" s="298" t="s">
        <v>1239</v>
      </c>
      <c r="I75" s="503"/>
    </row>
    <row r="76" spans="1:9" ht="13.5" customHeight="1" thickBot="1">
      <c r="A76" s="1041"/>
      <c r="B76" s="750"/>
      <c r="C76" s="1042"/>
      <c r="D76" s="1037"/>
      <c r="E76" s="1039"/>
      <c r="F76" s="290" t="s">
        <v>24</v>
      </c>
      <c r="G76" s="306"/>
      <c r="H76" s="466" t="s">
        <v>1240</v>
      </c>
      <c r="I76" s="505"/>
    </row>
    <row r="77" spans="1:9" ht="13.5" customHeight="1" thickBot="1">
      <c r="A77" s="1041"/>
      <c r="B77" s="1028" t="s">
        <v>1573</v>
      </c>
      <c r="C77" s="1029"/>
      <c r="D77" s="1029"/>
      <c r="E77" s="1030"/>
      <c r="F77" s="292" t="s">
        <v>1169</v>
      </c>
      <c r="G77" s="310"/>
      <c r="H77" s="299" t="s">
        <v>1241</v>
      </c>
      <c r="I77" s="508"/>
    </row>
    <row r="78" spans="1:9" ht="13.5" customHeight="1" thickBot="1">
      <c r="A78" s="1041"/>
      <c r="B78" s="1028" t="s">
        <v>1574</v>
      </c>
      <c r="C78" s="1029"/>
      <c r="D78" s="1029"/>
      <c r="E78" s="1030"/>
      <c r="F78" s="292" t="s">
        <v>1019</v>
      </c>
      <c r="G78" s="310"/>
      <c r="H78" s="467" t="s">
        <v>1242</v>
      </c>
      <c r="I78" s="509"/>
    </row>
    <row r="79" spans="1:9" ht="13.5" customHeight="1">
      <c r="A79" s="1041"/>
      <c r="B79" s="1031" t="s">
        <v>1801</v>
      </c>
      <c r="C79" s="1032"/>
      <c r="D79" s="1032"/>
      <c r="E79" s="1033"/>
      <c r="F79" s="231" t="s">
        <v>1140</v>
      </c>
      <c r="G79" s="301"/>
      <c r="H79" s="299" t="s">
        <v>1802</v>
      </c>
      <c r="I79" s="502"/>
    </row>
    <row r="80" spans="1:9" ht="13.5" customHeight="1">
      <c r="A80" s="1041"/>
      <c r="B80" s="1034"/>
      <c r="C80" s="1035"/>
      <c r="D80" s="1035"/>
      <c r="E80" s="1036"/>
      <c r="F80" s="233" t="s">
        <v>1142</v>
      </c>
      <c r="G80" s="302"/>
      <c r="H80" s="298" t="s">
        <v>1803</v>
      </c>
      <c r="I80" s="504"/>
    </row>
    <row r="81" spans="1:9" ht="13.5" customHeight="1">
      <c r="A81" s="1041"/>
      <c r="B81" s="1034"/>
      <c r="C81" s="1035"/>
      <c r="D81" s="1035"/>
      <c r="E81" s="1036"/>
      <c r="F81" s="233" t="s">
        <v>1144</v>
      </c>
      <c r="G81" s="302"/>
      <c r="H81" s="298" t="s">
        <v>1804</v>
      </c>
      <c r="I81" s="503"/>
    </row>
    <row r="82" spans="1:9" ht="13.5" customHeight="1">
      <c r="A82" s="1041"/>
      <c r="B82" s="1034"/>
      <c r="C82" s="1035"/>
      <c r="D82" s="1035"/>
      <c r="E82" s="1036"/>
      <c r="F82" s="233" t="s">
        <v>1146</v>
      </c>
      <c r="G82" s="302"/>
      <c r="H82" s="298" t="s">
        <v>1805</v>
      </c>
      <c r="I82" s="503"/>
    </row>
    <row r="83" spans="1:9" ht="13.5" customHeight="1" thickBot="1">
      <c r="A83" s="1042"/>
      <c r="B83" s="1037"/>
      <c r="C83" s="1038"/>
      <c r="D83" s="1038"/>
      <c r="E83" s="1039"/>
      <c r="F83" s="234" t="s">
        <v>1148</v>
      </c>
      <c r="G83" s="304"/>
      <c r="H83" s="300" t="s">
        <v>1806</v>
      </c>
      <c r="I83" s="505"/>
    </row>
    <row r="84" spans="1:9" ht="13.5" customHeight="1">
      <c r="A84" s="1046" t="s">
        <v>3163</v>
      </c>
      <c r="B84" s="1049" t="s">
        <v>1966</v>
      </c>
      <c r="C84" s="1052" t="s">
        <v>1967</v>
      </c>
      <c r="D84" s="1053"/>
      <c r="E84" s="1054"/>
      <c r="F84" s="311" t="s">
        <v>658</v>
      </c>
      <c r="G84" s="312"/>
      <c r="H84" s="468" t="s">
        <v>1968</v>
      </c>
      <c r="I84" s="510"/>
    </row>
    <row r="85" spans="1:9" ht="13.5" customHeight="1">
      <c r="A85" s="1047"/>
      <c r="B85" s="1050"/>
      <c r="C85" s="1055"/>
      <c r="D85" s="1056"/>
      <c r="E85" s="1057"/>
      <c r="F85" s="313" t="s">
        <v>1969</v>
      </c>
      <c r="G85" s="314"/>
      <c r="H85" s="469" t="s">
        <v>1970</v>
      </c>
      <c r="I85" s="511"/>
    </row>
    <row r="86" spans="1:9" ht="13.5" customHeight="1">
      <c r="A86" s="1047"/>
      <c r="B86" s="1050"/>
      <c r="C86" s="1055"/>
      <c r="D86" s="1056"/>
      <c r="E86" s="1057"/>
      <c r="F86" s="313" t="s">
        <v>1971</v>
      </c>
      <c r="G86" s="314"/>
      <c r="H86" s="469" t="s">
        <v>1972</v>
      </c>
      <c r="I86" s="511"/>
    </row>
    <row r="87" spans="1:9" ht="13.5" customHeight="1">
      <c r="A87" s="1047"/>
      <c r="B87" s="1050"/>
      <c r="C87" s="1055"/>
      <c r="D87" s="1056"/>
      <c r="E87" s="1057"/>
      <c r="F87" s="313" t="s">
        <v>1973</v>
      </c>
      <c r="G87" s="314"/>
      <c r="H87" s="469" t="s">
        <v>1974</v>
      </c>
      <c r="I87" s="512"/>
    </row>
    <row r="88" spans="1:9" ht="13.5" customHeight="1" thickBot="1">
      <c r="A88" s="1047"/>
      <c r="B88" s="1050"/>
      <c r="C88" s="1058"/>
      <c r="D88" s="1059"/>
      <c r="E88" s="1060"/>
      <c r="F88" s="315" t="s">
        <v>1975</v>
      </c>
      <c r="G88" s="316"/>
      <c r="H88" s="469" t="s">
        <v>1976</v>
      </c>
      <c r="I88" s="513"/>
    </row>
    <row r="89" spans="1:9" ht="13.5" customHeight="1">
      <c r="A89" s="1047"/>
      <c r="B89" s="1050"/>
      <c r="C89" s="1052" t="s">
        <v>1977</v>
      </c>
      <c r="D89" s="1053"/>
      <c r="E89" s="1054"/>
      <c r="F89" s="317" t="s">
        <v>1978</v>
      </c>
      <c r="G89" s="318"/>
      <c r="H89" s="468" t="s">
        <v>1979</v>
      </c>
      <c r="I89" s="510"/>
    </row>
    <row r="90" spans="1:9" ht="13.5" customHeight="1">
      <c r="A90" s="1047"/>
      <c r="B90" s="1050"/>
      <c r="C90" s="1055"/>
      <c r="D90" s="1056"/>
      <c r="E90" s="1057"/>
      <c r="F90" s="313" t="s">
        <v>1969</v>
      </c>
      <c r="G90" s="314"/>
      <c r="H90" s="469" t="s">
        <v>1980</v>
      </c>
      <c r="I90" s="511"/>
    </row>
    <row r="91" spans="1:9" ht="13.5" customHeight="1">
      <c r="A91" s="1047"/>
      <c r="B91" s="1050"/>
      <c r="C91" s="1055"/>
      <c r="D91" s="1056"/>
      <c r="E91" s="1057"/>
      <c r="F91" s="313" t="s">
        <v>1971</v>
      </c>
      <c r="G91" s="314"/>
      <c r="H91" s="469" t="s">
        <v>1981</v>
      </c>
      <c r="I91" s="511"/>
    </row>
    <row r="92" spans="1:9" ht="13.5" customHeight="1">
      <c r="A92" s="1047"/>
      <c r="B92" s="1050"/>
      <c r="C92" s="1055"/>
      <c r="D92" s="1056"/>
      <c r="E92" s="1057"/>
      <c r="F92" s="319" t="s">
        <v>1973</v>
      </c>
      <c r="G92" s="320"/>
      <c r="H92" s="469" t="s">
        <v>1982</v>
      </c>
      <c r="I92" s="512"/>
    </row>
    <row r="93" spans="1:9" ht="13.5" customHeight="1" thickBot="1">
      <c r="A93" s="1047"/>
      <c r="B93" s="1050"/>
      <c r="C93" s="1058"/>
      <c r="D93" s="1059"/>
      <c r="E93" s="1060"/>
      <c r="F93" s="319" t="s">
        <v>1975</v>
      </c>
      <c r="G93" s="320"/>
      <c r="H93" s="470" t="s">
        <v>1983</v>
      </c>
      <c r="I93" s="513"/>
    </row>
    <row r="94" spans="1:9" ht="13.5" customHeight="1">
      <c r="A94" s="1047"/>
      <c r="B94" s="1050"/>
      <c r="C94" s="1052" t="s">
        <v>1984</v>
      </c>
      <c r="D94" s="1053"/>
      <c r="E94" s="1054"/>
      <c r="F94" s="311" t="s">
        <v>1985</v>
      </c>
      <c r="G94" s="312"/>
      <c r="H94" s="471" t="s">
        <v>1986</v>
      </c>
      <c r="I94" s="510"/>
    </row>
    <row r="95" spans="1:9" ht="13.5" customHeight="1">
      <c r="A95" s="1047"/>
      <c r="B95" s="1050"/>
      <c r="C95" s="1055"/>
      <c r="D95" s="1056"/>
      <c r="E95" s="1057"/>
      <c r="F95" s="313" t="s">
        <v>1971</v>
      </c>
      <c r="G95" s="314"/>
      <c r="H95" s="469" t="s">
        <v>1987</v>
      </c>
      <c r="I95" s="511"/>
    </row>
    <row r="96" spans="1:9" ht="13.5" customHeight="1">
      <c r="A96" s="1047"/>
      <c r="B96" s="1050"/>
      <c r="C96" s="1055"/>
      <c r="D96" s="1056"/>
      <c r="E96" s="1057"/>
      <c r="F96" s="313" t="s">
        <v>1973</v>
      </c>
      <c r="G96" s="314"/>
      <c r="H96" s="469" t="s">
        <v>1988</v>
      </c>
      <c r="I96" s="511"/>
    </row>
    <row r="97" spans="1:9" ht="13.5" customHeight="1">
      <c r="A97" s="1047"/>
      <c r="B97" s="1050"/>
      <c r="C97" s="1055"/>
      <c r="D97" s="1056"/>
      <c r="E97" s="1057"/>
      <c r="F97" s="313" t="s">
        <v>1975</v>
      </c>
      <c r="G97" s="314"/>
      <c r="H97" s="469" t="s">
        <v>1989</v>
      </c>
      <c r="I97" s="512"/>
    </row>
    <row r="98" spans="1:9" ht="13.5" customHeight="1" thickBot="1">
      <c r="A98" s="1047"/>
      <c r="B98" s="1051"/>
      <c r="C98" s="1058"/>
      <c r="D98" s="1059"/>
      <c r="E98" s="1060"/>
      <c r="F98" s="315" t="s">
        <v>1990</v>
      </c>
      <c r="G98" s="316"/>
      <c r="H98" s="470" t="s">
        <v>1991</v>
      </c>
      <c r="I98" s="513"/>
    </row>
    <row r="99" spans="1:9" ht="13.5" customHeight="1">
      <c r="A99" s="1047"/>
      <c r="B99" s="1049" t="s">
        <v>1992</v>
      </c>
      <c r="C99" s="1052" t="s">
        <v>1993</v>
      </c>
      <c r="D99" s="1053"/>
      <c r="E99" s="1054"/>
      <c r="F99" s="317" t="s">
        <v>301</v>
      </c>
      <c r="G99" s="318"/>
      <c r="H99" s="471" t="s">
        <v>1994</v>
      </c>
      <c r="I99" s="510"/>
    </row>
    <row r="100" spans="1:9" ht="13.5" customHeight="1" thickBot="1">
      <c r="A100" s="1047"/>
      <c r="B100" s="1050"/>
      <c r="C100" s="1058"/>
      <c r="D100" s="1059"/>
      <c r="E100" s="1060"/>
      <c r="F100" s="315" t="s">
        <v>1995</v>
      </c>
      <c r="G100" s="316"/>
      <c r="H100" s="470" t="s">
        <v>1996</v>
      </c>
      <c r="I100" s="513"/>
    </row>
    <row r="101" spans="1:9" ht="13.5" customHeight="1">
      <c r="A101" s="1047"/>
      <c r="B101" s="1050"/>
      <c r="C101" s="1052" t="s">
        <v>1997</v>
      </c>
      <c r="D101" s="1053"/>
      <c r="E101" s="1054"/>
      <c r="F101" s="311" t="s">
        <v>292</v>
      </c>
      <c r="G101" s="312"/>
      <c r="H101" s="468" t="s">
        <v>1998</v>
      </c>
      <c r="I101" s="510"/>
    </row>
    <row r="102" spans="1:9" ht="13.5" customHeight="1">
      <c r="A102" s="1047"/>
      <c r="B102" s="1050"/>
      <c r="C102" s="1055"/>
      <c r="D102" s="1056"/>
      <c r="E102" s="1057"/>
      <c r="F102" s="313" t="s">
        <v>294</v>
      </c>
      <c r="G102" s="314"/>
      <c r="H102" s="469" t="s">
        <v>1999</v>
      </c>
      <c r="I102" s="512"/>
    </row>
    <row r="103" spans="1:9" ht="13.5" customHeight="1" thickBot="1">
      <c r="A103" s="1047"/>
      <c r="B103" s="1050"/>
      <c r="C103" s="1058"/>
      <c r="D103" s="1059"/>
      <c r="E103" s="1060"/>
      <c r="F103" s="319" t="s">
        <v>2000</v>
      </c>
      <c r="G103" s="320"/>
      <c r="H103" s="470" t="s">
        <v>2001</v>
      </c>
      <c r="I103" s="514"/>
    </row>
    <row r="104" spans="1:9" ht="13.5" customHeight="1">
      <c r="A104" s="1047"/>
      <c r="B104" s="1050"/>
      <c r="C104" s="1052" t="s">
        <v>2002</v>
      </c>
      <c r="D104" s="1053"/>
      <c r="E104" s="1054"/>
      <c r="F104" s="311" t="s">
        <v>292</v>
      </c>
      <c r="G104" s="312"/>
      <c r="H104" s="468" t="s">
        <v>2003</v>
      </c>
      <c r="I104" s="510"/>
    </row>
    <row r="105" spans="1:9" ht="13.5" customHeight="1">
      <c r="A105" s="1047"/>
      <c r="B105" s="1050"/>
      <c r="C105" s="1055"/>
      <c r="D105" s="1056"/>
      <c r="E105" s="1057"/>
      <c r="F105" s="313" t="s">
        <v>294</v>
      </c>
      <c r="G105" s="314"/>
      <c r="H105" s="469" t="s">
        <v>2004</v>
      </c>
      <c r="I105" s="512"/>
    </row>
    <row r="106" spans="1:9" ht="13.5" customHeight="1" thickBot="1">
      <c r="A106" s="1047"/>
      <c r="B106" s="1050"/>
      <c r="C106" s="1058"/>
      <c r="D106" s="1059"/>
      <c r="E106" s="1060"/>
      <c r="F106" s="319" t="s">
        <v>2000</v>
      </c>
      <c r="G106" s="320"/>
      <c r="H106" s="470" t="s">
        <v>2005</v>
      </c>
      <c r="I106" s="513"/>
    </row>
    <row r="107" spans="1:9" ht="13.5" customHeight="1">
      <c r="A107" s="1047"/>
      <c r="B107" s="1050"/>
      <c r="C107" s="1052" t="s">
        <v>2006</v>
      </c>
      <c r="D107" s="1053"/>
      <c r="E107" s="1054"/>
      <c r="F107" s="311" t="s">
        <v>292</v>
      </c>
      <c r="G107" s="312"/>
      <c r="H107" s="468" t="s">
        <v>2007</v>
      </c>
      <c r="I107" s="510"/>
    </row>
    <row r="108" spans="1:9" ht="13.5" customHeight="1">
      <c r="A108" s="1047"/>
      <c r="B108" s="1050"/>
      <c r="C108" s="1055"/>
      <c r="D108" s="1056"/>
      <c r="E108" s="1057"/>
      <c r="F108" s="313" t="s">
        <v>294</v>
      </c>
      <c r="G108" s="314"/>
      <c r="H108" s="469" t="s">
        <v>2008</v>
      </c>
      <c r="I108" s="512"/>
    </row>
    <row r="109" spans="1:9" ht="13.5" customHeight="1" thickBot="1">
      <c r="A109" s="1047"/>
      <c r="B109" s="1050"/>
      <c r="C109" s="1058"/>
      <c r="D109" s="1059"/>
      <c r="E109" s="1060"/>
      <c r="F109" s="319" t="s">
        <v>2000</v>
      </c>
      <c r="G109" s="320"/>
      <c r="H109" s="470" t="s">
        <v>2009</v>
      </c>
      <c r="I109" s="513"/>
    </row>
    <row r="110" spans="1:9" ht="13.5" customHeight="1">
      <c r="A110" s="1047"/>
      <c r="B110" s="1050"/>
      <c r="C110" s="1052" t="s">
        <v>2010</v>
      </c>
      <c r="D110" s="1053"/>
      <c r="E110" s="1054"/>
      <c r="F110" s="311" t="s">
        <v>292</v>
      </c>
      <c r="G110" s="312"/>
      <c r="H110" s="468" t="s">
        <v>2011</v>
      </c>
      <c r="I110" s="510"/>
    </row>
    <row r="111" spans="1:9" ht="13.5" customHeight="1">
      <c r="A111" s="1047"/>
      <c r="B111" s="1050"/>
      <c r="C111" s="1055"/>
      <c r="D111" s="1056"/>
      <c r="E111" s="1057"/>
      <c r="F111" s="313" t="s">
        <v>294</v>
      </c>
      <c r="G111" s="314"/>
      <c r="H111" s="469" t="s">
        <v>2012</v>
      </c>
      <c r="I111" s="512"/>
    </row>
    <row r="112" spans="1:9" ht="13.5" customHeight="1" thickBot="1">
      <c r="A112" s="1047"/>
      <c r="B112" s="1050"/>
      <c r="C112" s="1058"/>
      <c r="D112" s="1059"/>
      <c r="E112" s="1060"/>
      <c r="F112" s="319" t="s">
        <v>2000</v>
      </c>
      <c r="G112" s="320"/>
      <c r="H112" s="470" t="s">
        <v>2013</v>
      </c>
      <c r="I112" s="513"/>
    </row>
    <row r="113" spans="1:9" ht="13.5" customHeight="1">
      <c r="A113" s="1047"/>
      <c r="B113" s="1050"/>
      <c r="C113" s="1052" t="s">
        <v>2014</v>
      </c>
      <c r="D113" s="1053"/>
      <c r="E113" s="1054"/>
      <c r="F113" s="311" t="s">
        <v>292</v>
      </c>
      <c r="G113" s="312"/>
      <c r="H113" s="468" t="s">
        <v>2015</v>
      </c>
      <c r="I113" s="510"/>
    </row>
    <row r="114" spans="1:9" ht="13.5" customHeight="1">
      <c r="A114" s="1047"/>
      <c r="B114" s="1050"/>
      <c r="C114" s="1055"/>
      <c r="D114" s="1056"/>
      <c r="E114" s="1057"/>
      <c r="F114" s="313" t="s">
        <v>294</v>
      </c>
      <c r="G114" s="314"/>
      <c r="H114" s="469" t="s">
        <v>2016</v>
      </c>
      <c r="I114" s="512"/>
    </row>
    <row r="115" spans="1:9" ht="13.5" customHeight="1" thickBot="1">
      <c r="A115" s="1047"/>
      <c r="B115" s="1050"/>
      <c r="C115" s="1058"/>
      <c r="D115" s="1059"/>
      <c r="E115" s="1060"/>
      <c r="F115" s="319" t="s">
        <v>2000</v>
      </c>
      <c r="G115" s="320"/>
      <c r="H115" s="470" t="s">
        <v>2017</v>
      </c>
      <c r="I115" s="513"/>
    </row>
    <row r="116" spans="1:9" ht="13.5" customHeight="1">
      <c r="A116" s="1047"/>
      <c r="B116" s="1050"/>
      <c r="C116" s="1052" t="s">
        <v>2018</v>
      </c>
      <c r="D116" s="1053"/>
      <c r="E116" s="1054"/>
      <c r="F116" s="311" t="s">
        <v>292</v>
      </c>
      <c r="G116" s="312"/>
      <c r="H116" s="468" t="s">
        <v>2019</v>
      </c>
      <c r="I116" s="510"/>
    </row>
    <row r="117" spans="1:9" ht="13.5" customHeight="1">
      <c r="A117" s="1047"/>
      <c r="B117" s="1050"/>
      <c r="C117" s="1055"/>
      <c r="D117" s="1056"/>
      <c r="E117" s="1057"/>
      <c r="F117" s="313" t="s">
        <v>294</v>
      </c>
      <c r="G117" s="314"/>
      <c r="H117" s="469" t="s">
        <v>2020</v>
      </c>
      <c r="I117" s="512"/>
    </row>
    <row r="118" spans="1:9" ht="13.5" customHeight="1" thickBot="1">
      <c r="A118" s="1047"/>
      <c r="B118" s="1050"/>
      <c r="C118" s="1058"/>
      <c r="D118" s="1059"/>
      <c r="E118" s="1060"/>
      <c r="F118" s="319" t="s">
        <v>2000</v>
      </c>
      <c r="G118" s="320"/>
      <c r="H118" s="470" t="s">
        <v>2021</v>
      </c>
      <c r="I118" s="513"/>
    </row>
    <row r="119" spans="1:9" ht="13.5" customHeight="1" thickBot="1">
      <c r="A119" s="1048"/>
      <c r="B119" s="1051"/>
      <c r="C119" s="1043" t="s">
        <v>2022</v>
      </c>
      <c r="D119" s="1044"/>
      <c r="E119" s="1045"/>
      <c r="F119" s="321" t="s">
        <v>2023</v>
      </c>
      <c r="G119" s="322"/>
      <c r="H119" s="323" t="s">
        <v>2024</v>
      </c>
      <c r="I119" s="515"/>
    </row>
  </sheetData>
  <sheetProtection password="D63C" sheet="1"/>
  <mergeCells count="48">
    <mergeCell ref="B79:E83"/>
    <mergeCell ref="D68:E70"/>
    <mergeCell ref="D71:E73"/>
    <mergeCell ref="D74:E76"/>
    <mergeCell ref="C116:E118"/>
    <mergeCell ref="C84:E88"/>
    <mergeCell ref="C89:E93"/>
    <mergeCell ref="C94:E98"/>
    <mergeCell ref="C99:E100"/>
    <mergeCell ref="C101:E103"/>
    <mergeCell ref="A7:G7"/>
    <mergeCell ref="B24:E25"/>
    <mergeCell ref="B26:E28"/>
    <mergeCell ref="B29:E30"/>
    <mergeCell ref="C65:C70"/>
    <mergeCell ref="C71:C76"/>
    <mergeCell ref="D62:E64"/>
    <mergeCell ref="D65:E67"/>
    <mergeCell ref="D57:E58"/>
    <mergeCell ref="D59:E61"/>
    <mergeCell ref="C119:E119"/>
    <mergeCell ref="A84:A119"/>
    <mergeCell ref="B84:B98"/>
    <mergeCell ref="B99:B119"/>
    <mergeCell ref="C104:E106"/>
    <mergeCell ref="C107:E109"/>
    <mergeCell ref="C110:E112"/>
    <mergeCell ref="C113:E115"/>
    <mergeCell ref="B37:E39"/>
    <mergeCell ref="B40:E43"/>
    <mergeCell ref="B44:E46"/>
    <mergeCell ref="B47:E49"/>
    <mergeCell ref="B50:E52"/>
    <mergeCell ref="B53:B76"/>
    <mergeCell ref="C53:C58"/>
    <mergeCell ref="C59:C64"/>
    <mergeCell ref="D53:E54"/>
    <mergeCell ref="D55:E56"/>
    <mergeCell ref="B77:E77"/>
    <mergeCell ref="B78:E78"/>
    <mergeCell ref="A1:G2"/>
    <mergeCell ref="B8:E10"/>
    <mergeCell ref="B11:E15"/>
    <mergeCell ref="B16:E21"/>
    <mergeCell ref="B22:E23"/>
    <mergeCell ref="A8:A83"/>
    <mergeCell ref="B31:E34"/>
    <mergeCell ref="B35:E36"/>
  </mergeCells>
  <printOptions/>
  <pageMargins left="0.5905511811023623" right="0.1968503937007874" top="0.3937007874015748" bottom="0.1968503937007874" header="0" footer="0"/>
  <pageSetup fitToHeight="1" fitToWidth="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9C85"/>
  </sheetPr>
  <dimension ref="A1:J281"/>
  <sheetViews>
    <sheetView showGridLines="0" zoomScalePageLayoutView="0" workbookViewId="0" topLeftCell="A1">
      <selection activeCell="A1" sqref="A1:H2"/>
    </sheetView>
  </sheetViews>
  <sheetFormatPr defaultColWidth="11.421875" defaultRowHeight="12.75"/>
  <cols>
    <col min="1" max="1" width="6.421875" style="1" customWidth="1"/>
    <col min="2" max="2" width="5.7109375" style="8" customWidth="1"/>
    <col min="3" max="3" width="6.00390625" style="8" customWidth="1"/>
    <col min="4" max="4" width="8.140625" style="8" customWidth="1"/>
    <col min="5" max="5" width="12.00390625" style="8" customWidth="1"/>
    <col min="6" max="6" width="15.7109375" style="8" customWidth="1"/>
    <col min="7" max="7" width="18.7109375" style="8" customWidth="1"/>
    <col min="8" max="8" width="12.421875" style="8" customWidth="1"/>
    <col min="9" max="9" width="6.7109375" style="8" customWidth="1"/>
    <col min="10" max="10" width="12.8515625" style="8" customWidth="1"/>
    <col min="11" max="16384" width="11.421875" style="1" customWidth="1"/>
  </cols>
  <sheetData>
    <row r="1" spans="1:10" s="476" customFormat="1" ht="18" customHeight="1">
      <c r="A1" s="675" t="s">
        <v>2553</v>
      </c>
      <c r="B1" s="675"/>
      <c r="C1" s="675"/>
      <c r="D1" s="675"/>
      <c r="E1" s="675"/>
      <c r="F1" s="675"/>
      <c r="G1" s="675"/>
      <c r="H1" s="675"/>
      <c r="I1" s="11"/>
      <c r="J1" s="11"/>
    </row>
    <row r="2" spans="1:10" s="476" customFormat="1" ht="18" customHeight="1">
      <c r="A2" s="675"/>
      <c r="B2" s="675"/>
      <c r="C2" s="675"/>
      <c r="D2" s="675"/>
      <c r="E2" s="675"/>
      <c r="F2" s="675"/>
      <c r="G2" s="675"/>
      <c r="H2" s="675"/>
      <c r="I2" s="11"/>
      <c r="J2" s="11"/>
    </row>
    <row r="3" spans="1:10" s="476" customFormat="1" ht="12.75" customHeight="1">
      <c r="A3" s="3" t="s">
        <v>817</v>
      </c>
      <c r="B3" s="482"/>
      <c r="C3" s="4">
        <f>clues</f>
        <v>0</v>
      </c>
      <c r="D3" s="4"/>
      <c r="E3" s="4"/>
      <c r="F3" s="4"/>
      <c r="G3" s="4"/>
      <c r="H3" s="3"/>
      <c r="I3" s="3"/>
      <c r="J3" s="2"/>
    </row>
    <row r="4" spans="1:10" s="476" customFormat="1" ht="12.75">
      <c r="A4" s="3" t="s">
        <v>1866</v>
      </c>
      <c r="B4" s="8"/>
      <c r="C4" s="3"/>
      <c r="D4" s="6"/>
      <c r="E4" s="4">
        <f>unidad</f>
        <v>0</v>
      </c>
      <c r="F4" s="4"/>
      <c r="G4" s="4"/>
      <c r="H4" s="4"/>
      <c r="I4" s="4"/>
      <c r="J4" s="4"/>
    </row>
    <row r="5" spans="1:10" s="476" customFormat="1" ht="11.25" customHeight="1">
      <c r="A5" s="7" t="s">
        <v>1865</v>
      </c>
      <c r="B5" s="482"/>
      <c r="C5" s="4">
        <f>mes</f>
        <v>0</v>
      </c>
      <c r="D5" s="4"/>
      <c r="E5" s="4"/>
      <c r="F5" s="3"/>
      <c r="G5" s="3"/>
      <c r="H5" s="3"/>
      <c r="I5" s="7" t="s">
        <v>0</v>
      </c>
      <c r="J5" s="463">
        <f>anno</f>
        <v>2020</v>
      </c>
    </row>
    <row r="6" spans="2:10" s="476" customFormat="1" ht="13.5" customHeight="1" thickBot="1">
      <c r="B6" s="1"/>
      <c r="C6" s="1"/>
      <c r="D6" s="1"/>
      <c r="E6" s="1"/>
      <c r="F6" s="1"/>
      <c r="G6" s="1"/>
      <c r="H6" s="1"/>
      <c r="I6" s="1"/>
      <c r="J6" s="1"/>
    </row>
    <row r="7" spans="1:10" s="476" customFormat="1" ht="11.25" customHeight="1" thickBot="1">
      <c r="A7" s="691" t="s">
        <v>57</v>
      </c>
      <c r="B7" s="692"/>
      <c r="C7" s="692"/>
      <c r="D7" s="692"/>
      <c r="E7" s="692"/>
      <c r="F7" s="692"/>
      <c r="G7" s="692"/>
      <c r="H7" s="693"/>
      <c r="I7" s="204" t="s">
        <v>1421</v>
      </c>
      <c r="J7" s="41" t="s">
        <v>1</v>
      </c>
    </row>
    <row r="8" spans="1:10" ht="12.75">
      <c r="A8" s="903" t="s">
        <v>3165</v>
      </c>
      <c r="B8" s="620" t="s">
        <v>2068</v>
      </c>
      <c r="C8" s="661" t="s">
        <v>280</v>
      </c>
      <c r="D8" s="662"/>
      <c r="E8" s="1078" t="s">
        <v>2069</v>
      </c>
      <c r="F8" s="1079"/>
      <c r="G8" s="1079"/>
      <c r="H8" s="1079"/>
      <c r="I8" s="178" t="s">
        <v>2070</v>
      </c>
      <c r="J8" s="487"/>
    </row>
    <row r="9" spans="1:10" ht="13.5" thickBot="1">
      <c r="A9" s="904"/>
      <c r="B9" s="600"/>
      <c r="C9" s="663"/>
      <c r="D9" s="664"/>
      <c r="E9" s="1080" t="s">
        <v>627</v>
      </c>
      <c r="F9" s="1081"/>
      <c r="G9" s="1081"/>
      <c r="H9" s="1081"/>
      <c r="I9" s="255" t="s">
        <v>2071</v>
      </c>
      <c r="J9" s="489"/>
    </row>
    <row r="10" spans="1:10" ht="12.75">
      <c r="A10" s="904"/>
      <c r="B10" s="600"/>
      <c r="C10" s="661" t="s">
        <v>2072</v>
      </c>
      <c r="D10" s="662"/>
      <c r="E10" s="1082" t="s">
        <v>199</v>
      </c>
      <c r="F10" s="1083"/>
      <c r="G10" s="1084"/>
      <c r="H10" s="1085"/>
      <c r="I10" s="178" t="s">
        <v>2073</v>
      </c>
      <c r="J10" s="487"/>
    </row>
    <row r="11" spans="1:10" ht="12.75">
      <c r="A11" s="904"/>
      <c r="B11" s="600"/>
      <c r="C11" s="668"/>
      <c r="D11" s="669"/>
      <c r="E11" s="1070" t="s">
        <v>2074</v>
      </c>
      <c r="F11" s="1071"/>
      <c r="G11" s="1072"/>
      <c r="H11" s="1073"/>
      <c r="I11" s="196" t="s">
        <v>2075</v>
      </c>
      <c r="J11" s="488"/>
    </row>
    <row r="12" spans="1:10" ht="12.75">
      <c r="A12" s="904"/>
      <c r="B12" s="600"/>
      <c r="C12" s="668"/>
      <c r="D12" s="669"/>
      <c r="E12" s="1070" t="s">
        <v>2076</v>
      </c>
      <c r="F12" s="1071"/>
      <c r="G12" s="1072"/>
      <c r="H12" s="1073"/>
      <c r="I12" s="196" t="s">
        <v>2077</v>
      </c>
      <c r="J12" s="488"/>
    </row>
    <row r="13" spans="1:10" ht="12.75">
      <c r="A13" s="904"/>
      <c r="B13" s="600"/>
      <c r="C13" s="668"/>
      <c r="D13" s="669"/>
      <c r="E13" s="1070" t="s">
        <v>205</v>
      </c>
      <c r="F13" s="1071"/>
      <c r="G13" s="1072"/>
      <c r="H13" s="1073"/>
      <c r="I13" s="196" t="s">
        <v>2078</v>
      </c>
      <c r="J13" s="488"/>
    </row>
    <row r="14" spans="1:10" ht="12.75">
      <c r="A14" s="904"/>
      <c r="B14" s="600"/>
      <c r="C14" s="668"/>
      <c r="D14" s="669"/>
      <c r="E14" s="1070" t="s">
        <v>222</v>
      </c>
      <c r="F14" s="1071"/>
      <c r="G14" s="1072"/>
      <c r="H14" s="1073"/>
      <c r="I14" s="196" t="s">
        <v>2079</v>
      </c>
      <c r="J14" s="488"/>
    </row>
    <row r="15" spans="1:10" ht="12.75">
      <c r="A15" s="904"/>
      <c r="B15" s="600"/>
      <c r="C15" s="668"/>
      <c r="D15" s="669"/>
      <c r="E15" s="1070" t="s">
        <v>207</v>
      </c>
      <c r="F15" s="1071"/>
      <c r="G15" s="1072"/>
      <c r="H15" s="1073"/>
      <c r="I15" s="196" t="s">
        <v>2080</v>
      </c>
      <c r="J15" s="488"/>
    </row>
    <row r="16" spans="1:10" ht="12.75">
      <c r="A16" s="904"/>
      <c r="B16" s="600"/>
      <c r="C16" s="668"/>
      <c r="D16" s="669"/>
      <c r="E16" s="1070" t="s">
        <v>945</v>
      </c>
      <c r="F16" s="1071"/>
      <c r="G16" s="1072"/>
      <c r="H16" s="1073"/>
      <c r="I16" s="196" t="s">
        <v>2081</v>
      </c>
      <c r="J16" s="516"/>
    </row>
    <row r="17" spans="1:10" ht="12.75">
      <c r="A17" s="904"/>
      <c r="B17" s="600"/>
      <c r="C17" s="668"/>
      <c r="D17" s="669"/>
      <c r="E17" s="1070" t="s">
        <v>211</v>
      </c>
      <c r="F17" s="1071"/>
      <c r="G17" s="1072"/>
      <c r="H17" s="1073"/>
      <c r="I17" s="196" t="s">
        <v>2082</v>
      </c>
      <c r="J17" s="516"/>
    </row>
    <row r="18" spans="1:10" ht="13.5" thickBot="1">
      <c r="A18" s="904"/>
      <c r="B18" s="600"/>
      <c r="C18" s="663"/>
      <c r="D18" s="664"/>
      <c r="E18" s="1074" t="s">
        <v>1271</v>
      </c>
      <c r="F18" s="1075"/>
      <c r="G18" s="1076"/>
      <c r="H18" s="1077"/>
      <c r="I18" s="255" t="s">
        <v>2083</v>
      </c>
      <c r="J18" s="517"/>
    </row>
    <row r="19" spans="1:10" ht="12.75">
      <c r="A19" s="904"/>
      <c r="B19" s="600"/>
      <c r="C19" s="661" t="s">
        <v>601</v>
      </c>
      <c r="D19" s="662"/>
      <c r="E19" s="1082" t="s">
        <v>199</v>
      </c>
      <c r="F19" s="1083"/>
      <c r="G19" s="1084"/>
      <c r="H19" s="1085"/>
      <c r="I19" s="178" t="s">
        <v>2084</v>
      </c>
      <c r="J19" s="518"/>
    </row>
    <row r="20" spans="1:10" ht="12.75">
      <c r="A20" s="904"/>
      <c r="B20" s="600"/>
      <c r="C20" s="668"/>
      <c r="D20" s="669"/>
      <c r="E20" s="1070" t="s">
        <v>2074</v>
      </c>
      <c r="F20" s="1071"/>
      <c r="G20" s="1072"/>
      <c r="H20" s="1073"/>
      <c r="I20" s="196" t="s">
        <v>2085</v>
      </c>
      <c r="J20" s="516"/>
    </row>
    <row r="21" spans="1:10" ht="12.75">
      <c r="A21" s="904"/>
      <c r="B21" s="600"/>
      <c r="C21" s="668"/>
      <c r="D21" s="669"/>
      <c r="E21" s="1070" t="s">
        <v>2076</v>
      </c>
      <c r="F21" s="1071"/>
      <c r="G21" s="1072"/>
      <c r="H21" s="1073"/>
      <c r="I21" s="196" t="s">
        <v>2086</v>
      </c>
      <c r="J21" s="516"/>
    </row>
    <row r="22" spans="1:10" ht="12.75">
      <c r="A22" s="904"/>
      <c r="B22" s="600"/>
      <c r="C22" s="668"/>
      <c r="D22" s="669"/>
      <c r="E22" s="1070" t="s">
        <v>205</v>
      </c>
      <c r="F22" s="1071"/>
      <c r="G22" s="1072"/>
      <c r="H22" s="1073"/>
      <c r="I22" s="196" t="s">
        <v>2087</v>
      </c>
      <c r="J22" s="516"/>
    </row>
    <row r="23" spans="1:10" ht="12.75">
      <c r="A23" s="904"/>
      <c r="B23" s="600"/>
      <c r="C23" s="668"/>
      <c r="D23" s="669"/>
      <c r="E23" s="1070" t="s">
        <v>222</v>
      </c>
      <c r="F23" s="1071"/>
      <c r="G23" s="1072"/>
      <c r="H23" s="1073"/>
      <c r="I23" s="196" t="s">
        <v>2088</v>
      </c>
      <c r="J23" s="516"/>
    </row>
    <row r="24" spans="1:10" ht="12.75">
      <c r="A24" s="904"/>
      <c r="B24" s="600"/>
      <c r="C24" s="668"/>
      <c r="D24" s="669"/>
      <c r="E24" s="1070" t="s">
        <v>207</v>
      </c>
      <c r="F24" s="1071"/>
      <c r="G24" s="1072"/>
      <c r="H24" s="1073"/>
      <c r="I24" s="196" t="s">
        <v>2089</v>
      </c>
      <c r="J24" s="516"/>
    </row>
    <row r="25" spans="1:10" ht="12.75">
      <c r="A25" s="904"/>
      <c r="B25" s="600"/>
      <c r="C25" s="668"/>
      <c r="D25" s="669"/>
      <c r="E25" s="1070" t="s">
        <v>945</v>
      </c>
      <c r="F25" s="1071"/>
      <c r="G25" s="1072"/>
      <c r="H25" s="1073"/>
      <c r="I25" s="196" t="s">
        <v>2090</v>
      </c>
      <c r="J25" s="516"/>
    </row>
    <row r="26" spans="1:10" ht="12.75">
      <c r="A26" s="904"/>
      <c r="B26" s="600"/>
      <c r="C26" s="668"/>
      <c r="D26" s="669"/>
      <c r="E26" s="1070" t="s">
        <v>211</v>
      </c>
      <c r="F26" s="1071"/>
      <c r="G26" s="1072"/>
      <c r="H26" s="1073"/>
      <c r="I26" s="197" t="s">
        <v>2091</v>
      </c>
      <c r="J26" s="516"/>
    </row>
    <row r="27" spans="1:10" ht="13.5" thickBot="1">
      <c r="A27" s="904"/>
      <c r="B27" s="600"/>
      <c r="C27" s="663"/>
      <c r="D27" s="664"/>
      <c r="E27" s="1074" t="s">
        <v>1271</v>
      </c>
      <c r="F27" s="1075"/>
      <c r="G27" s="1076"/>
      <c r="H27" s="1077"/>
      <c r="I27" s="255" t="s">
        <v>2092</v>
      </c>
      <c r="J27" s="517"/>
    </row>
    <row r="28" spans="1:10" ht="12.75">
      <c r="A28" s="904"/>
      <c r="B28" s="600"/>
      <c r="C28" s="661" t="s">
        <v>2093</v>
      </c>
      <c r="D28" s="662"/>
      <c r="E28" s="1082" t="s">
        <v>199</v>
      </c>
      <c r="F28" s="1083"/>
      <c r="G28" s="1084"/>
      <c r="H28" s="1085"/>
      <c r="I28" s="178" t="s">
        <v>2094</v>
      </c>
      <c r="J28" s="519"/>
    </row>
    <row r="29" spans="1:10" ht="12.75">
      <c r="A29" s="904"/>
      <c r="B29" s="600"/>
      <c r="C29" s="668"/>
      <c r="D29" s="669"/>
      <c r="E29" s="1070" t="s">
        <v>2074</v>
      </c>
      <c r="F29" s="1071"/>
      <c r="G29" s="1072"/>
      <c r="H29" s="1073"/>
      <c r="I29" s="196" t="s">
        <v>2095</v>
      </c>
      <c r="J29" s="516"/>
    </row>
    <row r="30" spans="1:10" ht="12.75">
      <c r="A30" s="904"/>
      <c r="B30" s="600"/>
      <c r="C30" s="668"/>
      <c r="D30" s="669"/>
      <c r="E30" s="1070" t="s">
        <v>2076</v>
      </c>
      <c r="F30" s="1071"/>
      <c r="G30" s="1072"/>
      <c r="H30" s="1073"/>
      <c r="I30" s="196" t="s">
        <v>2096</v>
      </c>
      <c r="J30" s="516"/>
    </row>
    <row r="31" spans="1:10" ht="12.75">
      <c r="A31" s="904"/>
      <c r="B31" s="600"/>
      <c r="C31" s="668"/>
      <c r="D31" s="669"/>
      <c r="E31" s="1070" t="s">
        <v>205</v>
      </c>
      <c r="F31" s="1071"/>
      <c r="G31" s="1072"/>
      <c r="H31" s="1073"/>
      <c r="I31" s="196" t="s">
        <v>2097</v>
      </c>
      <c r="J31" s="516"/>
    </row>
    <row r="32" spans="1:10" ht="12.75">
      <c r="A32" s="904"/>
      <c r="B32" s="600"/>
      <c r="C32" s="668"/>
      <c r="D32" s="669"/>
      <c r="E32" s="1070" t="s">
        <v>222</v>
      </c>
      <c r="F32" s="1071"/>
      <c r="G32" s="1072"/>
      <c r="H32" s="1073"/>
      <c r="I32" s="196" t="s">
        <v>2098</v>
      </c>
      <c r="J32" s="516"/>
    </row>
    <row r="33" spans="1:10" ht="12.75">
      <c r="A33" s="904"/>
      <c r="B33" s="600"/>
      <c r="C33" s="668"/>
      <c r="D33" s="669"/>
      <c r="E33" s="1070" t="s">
        <v>207</v>
      </c>
      <c r="F33" s="1071"/>
      <c r="G33" s="1072"/>
      <c r="H33" s="1073"/>
      <c r="I33" s="196" t="s">
        <v>2099</v>
      </c>
      <c r="J33" s="516"/>
    </row>
    <row r="34" spans="1:10" ht="12.75">
      <c r="A34" s="904"/>
      <c r="B34" s="600"/>
      <c r="C34" s="668"/>
      <c r="D34" s="669"/>
      <c r="E34" s="1070" t="s">
        <v>945</v>
      </c>
      <c r="F34" s="1071"/>
      <c r="G34" s="1072"/>
      <c r="H34" s="1073"/>
      <c r="I34" s="196" t="s">
        <v>2100</v>
      </c>
      <c r="J34" s="516"/>
    </row>
    <row r="35" spans="1:10" ht="12.75">
      <c r="A35" s="904"/>
      <c r="B35" s="600"/>
      <c r="C35" s="668"/>
      <c r="D35" s="669"/>
      <c r="E35" s="1070" t="s">
        <v>211</v>
      </c>
      <c r="F35" s="1071"/>
      <c r="G35" s="1072"/>
      <c r="H35" s="1073"/>
      <c r="I35" s="196" t="s">
        <v>2101</v>
      </c>
      <c r="J35" s="516"/>
    </row>
    <row r="36" spans="1:10" ht="13.5" thickBot="1">
      <c r="A36" s="904"/>
      <c r="B36" s="601"/>
      <c r="C36" s="663"/>
      <c r="D36" s="664"/>
      <c r="E36" s="1074" t="s">
        <v>223</v>
      </c>
      <c r="F36" s="1075"/>
      <c r="G36" s="1076"/>
      <c r="H36" s="1077"/>
      <c r="I36" s="255" t="s">
        <v>2102</v>
      </c>
      <c r="J36" s="517"/>
    </row>
    <row r="37" spans="1:10" ht="12.75">
      <c r="A37" s="904"/>
      <c r="B37" s="600" t="s">
        <v>3164</v>
      </c>
      <c r="C37" s="661" t="s">
        <v>2103</v>
      </c>
      <c r="D37" s="662"/>
      <c r="E37" s="1082" t="s">
        <v>2104</v>
      </c>
      <c r="F37" s="1083"/>
      <c r="G37" s="1084"/>
      <c r="H37" s="1085"/>
      <c r="I37" s="191" t="s">
        <v>2105</v>
      </c>
      <c r="J37" s="518"/>
    </row>
    <row r="38" spans="1:10" ht="12.75">
      <c r="A38" s="904"/>
      <c r="B38" s="600"/>
      <c r="C38" s="668"/>
      <c r="D38" s="669"/>
      <c r="E38" s="1070" t="s">
        <v>2106</v>
      </c>
      <c r="F38" s="1071"/>
      <c r="G38" s="1072"/>
      <c r="H38" s="1073"/>
      <c r="I38" s="192" t="s">
        <v>2107</v>
      </c>
      <c r="J38" s="516"/>
    </row>
    <row r="39" spans="1:10" ht="12.75">
      <c r="A39" s="904"/>
      <c r="B39" s="600"/>
      <c r="C39" s="668"/>
      <c r="D39" s="669"/>
      <c r="E39" s="1070" t="s">
        <v>2108</v>
      </c>
      <c r="F39" s="1071"/>
      <c r="G39" s="1072"/>
      <c r="H39" s="1073"/>
      <c r="I39" s="192" t="s">
        <v>2109</v>
      </c>
      <c r="J39" s="516"/>
    </row>
    <row r="40" spans="1:10" ht="13.5" thickBot="1">
      <c r="A40" s="904"/>
      <c r="B40" s="600"/>
      <c r="C40" s="663"/>
      <c r="D40" s="664"/>
      <c r="E40" s="1074" t="s">
        <v>2110</v>
      </c>
      <c r="F40" s="1075"/>
      <c r="G40" s="1076"/>
      <c r="H40" s="1077"/>
      <c r="I40" s="193" t="s">
        <v>2111</v>
      </c>
      <c r="J40" s="520"/>
    </row>
    <row r="41" spans="1:10" ht="12.75">
      <c r="A41" s="904"/>
      <c r="B41" s="600"/>
      <c r="C41" s="661" t="s">
        <v>1123</v>
      </c>
      <c r="D41" s="662"/>
      <c r="E41" s="1082" t="s">
        <v>2112</v>
      </c>
      <c r="F41" s="1083"/>
      <c r="G41" s="1084"/>
      <c r="H41" s="1085"/>
      <c r="I41" s="191" t="s">
        <v>2113</v>
      </c>
      <c r="J41" s="518"/>
    </row>
    <row r="42" spans="1:10" ht="12.75">
      <c r="A42" s="904"/>
      <c r="B42" s="600"/>
      <c r="C42" s="668"/>
      <c r="D42" s="669"/>
      <c r="E42" s="1070" t="s">
        <v>2106</v>
      </c>
      <c r="F42" s="1071"/>
      <c r="G42" s="1072"/>
      <c r="H42" s="1073"/>
      <c r="I42" s="192" t="s">
        <v>2114</v>
      </c>
      <c r="J42" s="516"/>
    </row>
    <row r="43" spans="1:10" ht="12.75">
      <c r="A43" s="904"/>
      <c r="B43" s="600"/>
      <c r="C43" s="668"/>
      <c r="D43" s="669"/>
      <c r="E43" s="1070" t="s">
        <v>2108</v>
      </c>
      <c r="F43" s="1071"/>
      <c r="G43" s="1072"/>
      <c r="H43" s="1073"/>
      <c r="I43" s="192" t="s">
        <v>2115</v>
      </c>
      <c r="J43" s="516"/>
    </row>
    <row r="44" spans="1:10" ht="13.5" thickBot="1">
      <c r="A44" s="904"/>
      <c r="B44" s="600"/>
      <c r="C44" s="663"/>
      <c r="D44" s="664"/>
      <c r="E44" s="1074" t="s">
        <v>2110</v>
      </c>
      <c r="F44" s="1075"/>
      <c r="G44" s="1076"/>
      <c r="H44" s="1077"/>
      <c r="I44" s="193" t="s">
        <v>2116</v>
      </c>
      <c r="J44" s="517"/>
    </row>
    <row r="45" spans="1:10" ht="12.75">
      <c r="A45" s="904"/>
      <c r="B45" s="600"/>
      <c r="C45" s="661" t="s">
        <v>732</v>
      </c>
      <c r="D45" s="662"/>
      <c r="E45" s="1082" t="s">
        <v>2117</v>
      </c>
      <c r="F45" s="1083"/>
      <c r="G45" s="1084"/>
      <c r="H45" s="1085"/>
      <c r="I45" s="191" t="s">
        <v>2118</v>
      </c>
      <c r="J45" s="518"/>
    </row>
    <row r="46" spans="1:10" ht="13.5" thickBot="1">
      <c r="A46" s="904"/>
      <c r="B46" s="600"/>
      <c r="C46" s="663"/>
      <c r="D46" s="664"/>
      <c r="E46" s="1074" t="s">
        <v>2119</v>
      </c>
      <c r="F46" s="1075"/>
      <c r="G46" s="1076"/>
      <c r="H46" s="1077"/>
      <c r="I46" s="193" t="s">
        <v>2120</v>
      </c>
      <c r="J46" s="517"/>
    </row>
    <row r="47" spans="1:10" ht="12.75">
      <c r="A47" s="904"/>
      <c r="B47" s="600"/>
      <c r="C47" s="661" t="s">
        <v>273</v>
      </c>
      <c r="D47" s="662"/>
      <c r="E47" s="1082" t="s">
        <v>734</v>
      </c>
      <c r="F47" s="1083"/>
      <c r="G47" s="1084"/>
      <c r="H47" s="1085"/>
      <c r="I47" s="191" t="s">
        <v>2121</v>
      </c>
      <c r="J47" s="518"/>
    </row>
    <row r="48" spans="1:10" ht="12.75">
      <c r="A48" s="904"/>
      <c r="B48" s="600"/>
      <c r="C48" s="668"/>
      <c r="D48" s="669"/>
      <c r="E48" s="1070" t="s">
        <v>732</v>
      </c>
      <c r="F48" s="1071"/>
      <c r="G48" s="1072"/>
      <c r="H48" s="1073"/>
      <c r="I48" s="192" t="s">
        <v>2122</v>
      </c>
      <c r="J48" s="516"/>
    </row>
    <row r="49" spans="1:10" ht="13.5" thickBot="1">
      <c r="A49" s="904"/>
      <c r="B49" s="600"/>
      <c r="C49" s="663"/>
      <c r="D49" s="664"/>
      <c r="E49" s="1074" t="s">
        <v>908</v>
      </c>
      <c r="F49" s="1075"/>
      <c r="G49" s="1076"/>
      <c r="H49" s="1077"/>
      <c r="I49" s="193" t="s">
        <v>2123</v>
      </c>
      <c r="J49" s="517"/>
    </row>
    <row r="50" spans="1:10" ht="12.75">
      <c r="A50" s="904"/>
      <c r="B50" s="600"/>
      <c r="C50" s="602" t="s">
        <v>2124</v>
      </c>
      <c r="D50" s="690"/>
      <c r="E50" s="1082" t="s">
        <v>2103</v>
      </c>
      <c r="F50" s="1083"/>
      <c r="G50" s="1084"/>
      <c r="H50" s="1085"/>
      <c r="I50" s="191" t="s">
        <v>2125</v>
      </c>
      <c r="J50" s="518"/>
    </row>
    <row r="51" spans="1:10" ht="13.5" thickBot="1">
      <c r="A51" s="904"/>
      <c r="B51" s="600"/>
      <c r="C51" s="603"/>
      <c r="D51" s="688"/>
      <c r="E51" s="1074" t="s">
        <v>264</v>
      </c>
      <c r="F51" s="1075"/>
      <c r="G51" s="1076"/>
      <c r="H51" s="1077"/>
      <c r="I51" s="193" t="s">
        <v>2126</v>
      </c>
      <c r="J51" s="517"/>
    </row>
    <row r="52" spans="1:10" ht="12.75">
      <c r="A52" s="904"/>
      <c r="B52" s="600"/>
      <c r="C52" s="603"/>
      <c r="D52" s="688"/>
      <c r="E52" s="1082" t="s">
        <v>2127</v>
      </c>
      <c r="F52" s="1083"/>
      <c r="G52" s="1084"/>
      <c r="H52" s="1085"/>
      <c r="I52" s="191" t="s">
        <v>2128</v>
      </c>
      <c r="J52" s="519"/>
    </row>
    <row r="53" spans="1:10" ht="12.75">
      <c r="A53" s="904"/>
      <c r="B53" s="600"/>
      <c r="C53" s="603"/>
      <c r="D53" s="688"/>
      <c r="E53" s="1070" t="s">
        <v>233</v>
      </c>
      <c r="F53" s="1071"/>
      <c r="G53" s="1072"/>
      <c r="H53" s="1073"/>
      <c r="I53" s="192" t="s">
        <v>2129</v>
      </c>
      <c r="J53" s="516"/>
    </row>
    <row r="54" spans="1:10" ht="12.75">
      <c r="A54" s="904"/>
      <c r="B54" s="600"/>
      <c r="C54" s="603"/>
      <c r="D54" s="688"/>
      <c r="E54" s="1070" t="s">
        <v>234</v>
      </c>
      <c r="F54" s="1071"/>
      <c r="G54" s="1072"/>
      <c r="H54" s="1073"/>
      <c r="I54" s="192" t="s">
        <v>2130</v>
      </c>
      <c r="J54" s="516"/>
    </row>
    <row r="55" spans="1:10" ht="12.75">
      <c r="A55" s="904"/>
      <c r="B55" s="600"/>
      <c r="C55" s="603"/>
      <c r="D55" s="688"/>
      <c r="E55" s="1070" t="s">
        <v>235</v>
      </c>
      <c r="F55" s="1071"/>
      <c r="G55" s="1072"/>
      <c r="H55" s="1073"/>
      <c r="I55" s="192" t="s">
        <v>2131</v>
      </c>
      <c r="J55" s="516"/>
    </row>
    <row r="56" spans="1:10" ht="12.75">
      <c r="A56" s="904"/>
      <c r="B56" s="600"/>
      <c r="C56" s="603"/>
      <c r="D56" s="688"/>
      <c r="E56" s="1070" t="s">
        <v>2132</v>
      </c>
      <c r="F56" s="1071"/>
      <c r="G56" s="1072"/>
      <c r="H56" s="1073"/>
      <c r="I56" s="192" t="s">
        <v>2133</v>
      </c>
      <c r="J56" s="516"/>
    </row>
    <row r="57" spans="1:10" ht="13.5" thickBot="1">
      <c r="A57" s="904"/>
      <c r="B57" s="601"/>
      <c r="C57" s="665"/>
      <c r="D57" s="689"/>
      <c r="E57" s="1074" t="s">
        <v>2134</v>
      </c>
      <c r="F57" s="1075"/>
      <c r="G57" s="1076"/>
      <c r="H57" s="1077"/>
      <c r="I57" s="193" t="s">
        <v>2135</v>
      </c>
      <c r="J57" s="517"/>
    </row>
    <row r="58" spans="1:10" ht="12.75">
      <c r="A58" s="904"/>
      <c r="B58" s="620" t="s">
        <v>2136</v>
      </c>
      <c r="C58" s="661" t="s">
        <v>2137</v>
      </c>
      <c r="D58" s="662"/>
      <c r="E58" s="332" t="s">
        <v>2138</v>
      </c>
      <c r="F58" s="333"/>
      <c r="G58" s="333"/>
      <c r="H58" s="333"/>
      <c r="I58" s="191" t="s">
        <v>2139</v>
      </c>
      <c r="J58" s="487"/>
    </row>
    <row r="59" spans="1:10" ht="12.75">
      <c r="A59" s="904"/>
      <c r="B59" s="600"/>
      <c r="C59" s="668"/>
      <c r="D59" s="669"/>
      <c r="E59" s="334" t="s">
        <v>2140</v>
      </c>
      <c r="F59" s="335"/>
      <c r="G59" s="335"/>
      <c r="H59" s="335"/>
      <c r="I59" s="192" t="s">
        <v>2141</v>
      </c>
      <c r="J59" s="488"/>
    </row>
    <row r="60" spans="1:10" ht="12.75">
      <c r="A60" s="904"/>
      <c r="B60" s="600"/>
      <c r="C60" s="668"/>
      <c r="D60" s="669"/>
      <c r="E60" s="334" t="s">
        <v>2142</v>
      </c>
      <c r="F60" s="335"/>
      <c r="G60" s="335"/>
      <c r="H60" s="335"/>
      <c r="I60" s="192" t="s">
        <v>2143</v>
      </c>
      <c r="J60" s="488"/>
    </row>
    <row r="61" spans="1:10" ht="12.75">
      <c r="A61" s="904"/>
      <c r="B61" s="600"/>
      <c r="C61" s="668"/>
      <c r="D61" s="669"/>
      <c r="E61" s="334" t="s">
        <v>2144</v>
      </c>
      <c r="F61" s="335"/>
      <c r="G61" s="335"/>
      <c r="H61" s="335"/>
      <c r="I61" s="192" t="s">
        <v>2145</v>
      </c>
      <c r="J61" s="488"/>
    </row>
    <row r="62" spans="1:10" ht="12.75">
      <c r="A62" s="904"/>
      <c r="B62" s="600"/>
      <c r="C62" s="668"/>
      <c r="D62" s="669"/>
      <c r="E62" s="336" t="s">
        <v>2146</v>
      </c>
      <c r="F62" s="437"/>
      <c r="G62" s="437"/>
      <c r="H62" s="437"/>
      <c r="I62" s="192" t="s">
        <v>2147</v>
      </c>
      <c r="J62" s="488"/>
    </row>
    <row r="63" spans="1:10" ht="12.75">
      <c r="A63" s="904"/>
      <c r="B63" s="600"/>
      <c r="C63" s="668"/>
      <c r="D63" s="669"/>
      <c r="E63" s="336" t="s">
        <v>792</v>
      </c>
      <c r="F63" s="437"/>
      <c r="G63" s="437"/>
      <c r="H63" s="437"/>
      <c r="I63" s="192" t="s">
        <v>2148</v>
      </c>
      <c r="J63" s="488"/>
    </row>
    <row r="64" spans="1:10" ht="12.75">
      <c r="A64" s="904"/>
      <c r="B64" s="600"/>
      <c r="C64" s="668"/>
      <c r="D64" s="669"/>
      <c r="E64" s="336" t="s">
        <v>799</v>
      </c>
      <c r="F64" s="437"/>
      <c r="G64" s="437"/>
      <c r="H64" s="437"/>
      <c r="I64" s="192" t="s">
        <v>2149</v>
      </c>
      <c r="J64" s="488"/>
    </row>
    <row r="65" spans="1:10" ht="13.5" thickBot="1">
      <c r="A65" s="904"/>
      <c r="B65" s="600"/>
      <c r="C65" s="663"/>
      <c r="D65" s="664"/>
      <c r="E65" s="457" t="s">
        <v>2150</v>
      </c>
      <c r="F65" s="438"/>
      <c r="G65" s="438"/>
      <c r="H65" s="438"/>
      <c r="I65" s="193" t="s">
        <v>2151</v>
      </c>
      <c r="J65" s="491"/>
    </row>
    <row r="66" spans="1:10" ht="12.75">
      <c r="A66" s="904"/>
      <c r="B66" s="600"/>
      <c r="C66" s="661" t="s">
        <v>280</v>
      </c>
      <c r="D66" s="662"/>
      <c r="E66" s="455" t="s">
        <v>2152</v>
      </c>
      <c r="F66" s="456"/>
      <c r="G66" s="456"/>
      <c r="H66" s="456"/>
      <c r="I66" s="191" t="s">
        <v>2153</v>
      </c>
      <c r="J66" s="487"/>
    </row>
    <row r="67" spans="1:10" ht="13.5" thickBot="1">
      <c r="A67" s="904"/>
      <c r="B67" s="600"/>
      <c r="C67" s="663"/>
      <c r="D67" s="664"/>
      <c r="E67" s="457" t="s">
        <v>2150</v>
      </c>
      <c r="F67" s="438"/>
      <c r="G67" s="438"/>
      <c r="H67" s="438"/>
      <c r="I67" s="193" t="s">
        <v>2154</v>
      </c>
      <c r="J67" s="489"/>
    </row>
    <row r="68" spans="1:10" ht="12.75">
      <c r="A68" s="904"/>
      <c r="B68" s="600"/>
      <c r="C68" s="661" t="s">
        <v>1730</v>
      </c>
      <c r="D68" s="662"/>
      <c r="E68" s="1086" t="s">
        <v>2155</v>
      </c>
      <c r="F68" s="1087"/>
      <c r="G68" s="326" t="s">
        <v>1147</v>
      </c>
      <c r="H68" s="433"/>
      <c r="I68" s="191" t="s">
        <v>2156</v>
      </c>
      <c r="J68" s="498"/>
    </row>
    <row r="69" spans="1:10" ht="12.75">
      <c r="A69" s="904"/>
      <c r="B69" s="600"/>
      <c r="C69" s="668"/>
      <c r="D69" s="669"/>
      <c r="E69" s="1088"/>
      <c r="F69" s="1089"/>
      <c r="G69" s="327" t="s">
        <v>1155</v>
      </c>
      <c r="H69" s="262"/>
      <c r="I69" s="192" t="s">
        <v>2157</v>
      </c>
      <c r="J69" s="521"/>
    </row>
    <row r="70" spans="1:10" ht="13.5" thickBot="1">
      <c r="A70" s="904"/>
      <c r="B70" s="600"/>
      <c r="C70" s="668"/>
      <c r="D70" s="669"/>
      <c r="E70" s="1090"/>
      <c r="F70" s="1091"/>
      <c r="G70" s="329" t="s">
        <v>1163</v>
      </c>
      <c r="H70" s="277"/>
      <c r="I70" s="192" t="s">
        <v>2158</v>
      </c>
      <c r="J70" s="521"/>
    </row>
    <row r="71" spans="1:10" ht="13.5" thickBot="1">
      <c r="A71" s="904"/>
      <c r="B71" s="600"/>
      <c r="C71" s="663"/>
      <c r="D71" s="664"/>
      <c r="E71" s="458" t="s">
        <v>2159</v>
      </c>
      <c r="F71" s="459"/>
      <c r="G71" s="459"/>
      <c r="H71" s="459"/>
      <c r="I71" s="193" t="s">
        <v>2160</v>
      </c>
      <c r="J71" s="522"/>
    </row>
    <row r="72" spans="1:10" ht="13.5" thickBot="1">
      <c r="A72" s="904"/>
      <c r="B72" s="600"/>
      <c r="C72" s="660" t="s">
        <v>2161</v>
      </c>
      <c r="D72" s="687"/>
      <c r="E72" s="337" t="s">
        <v>748</v>
      </c>
      <c r="F72" s="443"/>
      <c r="G72" s="443"/>
      <c r="H72" s="443"/>
      <c r="I72" s="32" t="s">
        <v>2162</v>
      </c>
      <c r="J72" s="493"/>
    </row>
    <row r="73" spans="1:10" ht="12.75">
      <c r="A73" s="904"/>
      <c r="B73" s="600"/>
      <c r="C73" s="661" t="s">
        <v>1846</v>
      </c>
      <c r="D73" s="662"/>
      <c r="E73" s="455" t="s">
        <v>1417</v>
      </c>
      <c r="F73" s="456"/>
      <c r="G73" s="456"/>
      <c r="H73" s="456"/>
      <c r="I73" s="191" t="s">
        <v>2163</v>
      </c>
      <c r="J73" s="487"/>
    </row>
    <row r="74" spans="1:10" ht="13.5" thickBot="1">
      <c r="A74" s="904"/>
      <c r="B74" s="600"/>
      <c r="C74" s="663"/>
      <c r="D74" s="664"/>
      <c r="E74" s="457" t="s">
        <v>1163</v>
      </c>
      <c r="F74" s="438"/>
      <c r="G74" s="438"/>
      <c r="H74" s="438"/>
      <c r="I74" s="193" t="s">
        <v>2164</v>
      </c>
      <c r="J74" s="489"/>
    </row>
    <row r="75" spans="1:10" ht="13.5" thickBot="1">
      <c r="A75" s="904"/>
      <c r="B75" s="600"/>
      <c r="C75" s="661" t="s">
        <v>2165</v>
      </c>
      <c r="D75" s="662"/>
      <c r="E75" s="338" t="s">
        <v>792</v>
      </c>
      <c r="F75" s="325"/>
      <c r="G75" s="325"/>
      <c r="H75" s="325"/>
      <c r="I75" s="429" t="s">
        <v>2166</v>
      </c>
      <c r="J75" s="492"/>
    </row>
    <row r="76" spans="1:10" ht="12.75">
      <c r="A76" s="904"/>
      <c r="B76" s="600"/>
      <c r="C76" s="668"/>
      <c r="D76" s="669"/>
      <c r="E76" s="1092" t="s">
        <v>2152</v>
      </c>
      <c r="F76" s="1093"/>
      <c r="G76" s="1112" t="s">
        <v>2167</v>
      </c>
      <c r="H76" s="1113"/>
      <c r="I76" s="191" t="s">
        <v>2168</v>
      </c>
      <c r="J76" s="498"/>
    </row>
    <row r="77" spans="1:10" ht="13.5" thickBot="1">
      <c r="A77" s="904"/>
      <c r="B77" s="600"/>
      <c r="C77" s="668"/>
      <c r="D77" s="669"/>
      <c r="E77" s="1094"/>
      <c r="F77" s="1095"/>
      <c r="G77" s="1106" t="s">
        <v>2169</v>
      </c>
      <c r="H77" s="856"/>
      <c r="I77" s="193" t="s">
        <v>2170</v>
      </c>
      <c r="J77" s="499"/>
    </row>
    <row r="78" spans="1:10" ht="13.5" thickBot="1">
      <c r="A78" s="904"/>
      <c r="B78" s="600"/>
      <c r="C78" s="663"/>
      <c r="D78" s="664"/>
      <c r="E78" s="1096" t="s">
        <v>2171</v>
      </c>
      <c r="F78" s="1097"/>
      <c r="G78" s="1097"/>
      <c r="H78" s="1097"/>
      <c r="I78" s="430" t="s">
        <v>2172</v>
      </c>
      <c r="J78" s="490"/>
    </row>
    <row r="79" spans="1:10" ht="12.75">
      <c r="A79" s="904"/>
      <c r="B79" s="600"/>
      <c r="C79" s="661" t="s">
        <v>2173</v>
      </c>
      <c r="D79" s="674"/>
      <c r="E79" s="1098" t="s">
        <v>2174</v>
      </c>
      <c r="F79" s="1099"/>
      <c r="G79" s="1100"/>
      <c r="H79" s="1101"/>
      <c r="I79" s="191" t="s">
        <v>2175</v>
      </c>
      <c r="J79" s="487"/>
    </row>
    <row r="80" spans="1:10" ht="12.75">
      <c r="A80" s="904"/>
      <c r="B80" s="600"/>
      <c r="C80" s="668"/>
      <c r="D80" s="675"/>
      <c r="E80" s="1102" t="s">
        <v>803</v>
      </c>
      <c r="F80" s="1103"/>
      <c r="G80" s="1104"/>
      <c r="H80" s="1105"/>
      <c r="I80" s="192" t="s">
        <v>2176</v>
      </c>
      <c r="J80" s="488"/>
    </row>
    <row r="81" spans="1:10" ht="12.75">
      <c r="A81" s="904"/>
      <c r="B81" s="600"/>
      <c r="C81" s="668"/>
      <c r="D81" s="675"/>
      <c r="E81" s="1102" t="s">
        <v>2177</v>
      </c>
      <c r="F81" s="1103"/>
      <c r="G81" s="1104"/>
      <c r="H81" s="1105"/>
      <c r="I81" s="192" t="s">
        <v>2178</v>
      </c>
      <c r="J81" s="488"/>
    </row>
    <row r="82" spans="1:10" ht="12.75">
      <c r="A82" s="904"/>
      <c r="B82" s="600"/>
      <c r="C82" s="668"/>
      <c r="D82" s="675"/>
      <c r="E82" s="1102" t="s">
        <v>2179</v>
      </c>
      <c r="F82" s="1103"/>
      <c r="G82" s="1104"/>
      <c r="H82" s="1105"/>
      <c r="I82" s="192" t="s">
        <v>2180</v>
      </c>
      <c r="J82" s="488"/>
    </row>
    <row r="83" spans="1:10" ht="12.75">
      <c r="A83" s="904"/>
      <c r="B83" s="600"/>
      <c r="C83" s="668"/>
      <c r="D83" s="675"/>
      <c r="E83" s="1102" t="s">
        <v>2181</v>
      </c>
      <c r="F83" s="1103"/>
      <c r="G83" s="1104"/>
      <c r="H83" s="1105"/>
      <c r="I83" s="192" t="s">
        <v>2182</v>
      </c>
      <c r="J83" s="488"/>
    </row>
    <row r="84" spans="1:10" ht="13.5" thickBot="1">
      <c r="A84" s="904"/>
      <c r="B84" s="600"/>
      <c r="C84" s="668"/>
      <c r="D84" s="675"/>
      <c r="E84" s="1106" t="s">
        <v>2183</v>
      </c>
      <c r="F84" s="856"/>
      <c r="G84" s="856"/>
      <c r="H84" s="856"/>
      <c r="I84" s="193" t="s">
        <v>2184</v>
      </c>
      <c r="J84" s="489"/>
    </row>
    <row r="85" spans="1:10" ht="12.75">
      <c r="A85" s="904"/>
      <c r="B85" s="600"/>
      <c r="C85" s="668"/>
      <c r="D85" s="675"/>
      <c r="E85" s="668" t="s">
        <v>2185</v>
      </c>
      <c r="F85" s="669"/>
      <c r="G85" s="367" t="s">
        <v>2186</v>
      </c>
      <c r="H85" s="5"/>
      <c r="I85" s="194" t="s">
        <v>2187</v>
      </c>
      <c r="J85" s="490"/>
    </row>
    <row r="86" spans="1:10" ht="12.75">
      <c r="A86" s="904"/>
      <c r="B86" s="600"/>
      <c r="C86" s="668"/>
      <c r="D86" s="675"/>
      <c r="E86" s="668"/>
      <c r="F86" s="669"/>
      <c r="G86" s="262" t="s">
        <v>2188</v>
      </c>
      <c r="H86" s="12"/>
      <c r="I86" s="192" t="s">
        <v>2189</v>
      </c>
      <c r="J86" s="488"/>
    </row>
    <row r="87" spans="1:10" ht="12.75">
      <c r="A87" s="904"/>
      <c r="B87" s="600"/>
      <c r="C87" s="668"/>
      <c r="D87" s="675"/>
      <c r="E87" s="668"/>
      <c r="F87" s="669"/>
      <c r="G87" s="262" t="s">
        <v>2190</v>
      </c>
      <c r="H87" s="12"/>
      <c r="I87" s="192" t="s">
        <v>2191</v>
      </c>
      <c r="J87" s="488"/>
    </row>
    <row r="88" spans="1:10" ht="13.5" thickBot="1">
      <c r="A88" s="904"/>
      <c r="B88" s="600"/>
      <c r="C88" s="663"/>
      <c r="D88" s="676"/>
      <c r="E88" s="663"/>
      <c r="F88" s="664"/>
      <c r="G88" s="277" t="s">
        <v>2192</v>
      </c>
      <c r="H88" s="31"/>
      <c r="I88" s="193" t="s">
        <v>2193</v>
      </c>
      <c r="J88" s="489"/>
    </row>
    <row r="89" spans="1:10" ht="12.75" customHeight="1">
      <c r="A89" s="904"/>
      <c r="B89" s="600"/>
      <c r="C89" s="661" t="s">
        <v>2194</v>
      </c>
      <c r="D89" s="674"/>
      <c r="E89" s="674"/>
      <c r="F89" s="662"/>
      <c r="G89" s="326" t="s">
        <v>2174</v>
      </c>
      <c r="H89" s="433"/>
      <c r="I89" s="191" t="s">
        <v>2195</v>
      </c>
      <c r="J89" s="490"/>
    </row>
    <row r="90" spans="1:10" ht="13.5" thickBot="1">
      <c r="A90" s="904"/>
      <c r="B90" s="601"/>
      <c r="C90" s="663"/>
      <c r="D90" s="676"/>
      <c r="E90" s="676"/>
      <c r="F90" s="664"/>
      <c r="G90" s="363" t="s">
        <v>803</v>
      </c>
      <c r="H90" s="364"/>
      <c r="I90" s="193" t="s">
        <v>2196</v>
      </c>
      <c r="J90" s="489"/>
    </row>
    <row r="91" spans="1:10" ht="13.5" customHeight="1" thickBot="1">
      <c r="A91" s="904"/>
      <c r="B91" s="661" t="s">
        <v>2197</v>
      </c>
      <c r="C91" s="674"/>
      <c r="D91" s="662"/>
      <c r="E91" s="661" t="s">
        <v>2198</v>
      </c>
      <c r="F91" s="662"/>
      <c r="G91" s="357" t="s">
        <v>623</v>
      </c>
      <c r="H91" s="358"/>
      <c r="I91" s="374" t="s">
        <v>2199</v>
      </c>
      <c r="J91" s="498"/>
    </row>
    <row r="92" spans="1:10" ht="13.5" thickBot="1">
      <c r="A92" s="904"/>
      <c r="B92" s="668"/>
      <c r="C92" s="675"/>
      <c r="D92" s="669"/>
      <c r="E92" s="663"/>
      <c r="F92" s="664"/>
      <c r="G92" s="365" t="s">
        <v>638</v>
      </c>
      <c r="H92" s="366"/>
      <c r="I92" s="375" t="s">
        <v>2200</v>
      </c>
      <c r="J92" s="499"/>
    </row>
    <row r="93" spans="1:10" ht="12.75">
      <c r="A93" s="904"/>
      <c r="B93" s="668"/>
      <c r="C93" s="675"/>
      <c r="D93" s="669"/>
      <c r="E93" s="661" t="s">
        <v>301</v>
      </c>
      <c r="F93" s="662"/>
      <c r="G93" s="357" t="s">
        <v>623</v>
      </c>
      <c r="H93" s="358"/>
      <c r="I93" s="376" t="s">
        <v>2201</v>
      </c>
      <c r="J93" s="498"/>
    </row>
    <row r="94" spans="1:10" ht="13.5" thickBot="1">
      <c r="A94" s="904"/>
      <c r="B94" s="668"/>
      <c r="C94" s="675"/>
      <c r="D94" s="669"/>
      <c r="E94" s="663"/>
      <c r="F94" s="664"/>
      <c r="G94" s="361" t="s">
        <v>633</v>
      </c>
      <c r="H94" s="362"/>
      <c r="I94" s="377" t="s">
        <v>2202</v>
      </c>
      <c r="J94" s="499"/>
    </row>
    <row r="95" spans="1:10" ht="12.75">
      <c r="A95" s="904"/>
      <c r="B95" s="668"/>
      <c r="C95" s="675"/>
      <c r="D95" s="669"/>
      <c r="E95" s="661" t="s">
        <v>2203</v>
      </c>
      <c r="F95" s="662"/>
      <c r="G95" s="357" t="s">
        <v>623</v>
      </c>
      <c r="H95" s="358"/>
      <c r="I95" s="376" t="s">
        <v>2204</v>
      </c>
      <c r="J95" s="498"/>
    </row>
    <row r="96" spans="1:10" ht="13.5" thickBot="1">
      <c r="A96" s="904"/>
      <c r="B96" s="663"/>
      <c r="C96" s="676"/>
      <c r="D96" s="664"/>
      <c r="E96" s="663"/>
      <c r="F96" s="664"/>
      <c r="G96" s="361" t="s">
        <v>633</v>
      </c>
      <c r="H96" s="362"/>
      <c r="I96" s="377" t="s">
        <v>2205</v>
      </c>
      <c r="J96" s="499"/>
    </row>
    <row r="97" spans="1:10" ht="12.75" customHeight="1">
      <c r="A97" s="904"/>
      <c r="B97" s="661" t="s">
        <v>2206</v>
      </c>
      <c r="C97" s="674"/>
      <c r="D97" s="674"/>
      <c r="E97" s="674"/>
      <c r="F97" s="662"/>
      <c r="G97" s="326" t="s">
        <v>734</v>
      </c>
      <c r="H97" s="433"/>
      <c r="I97" s="191" t="s">
        <v>2207</v>
      </c>
      <c r="J97" s="498"/>
    </row>
    <row r="98" spans="1:10" ht="12.75">
      <c r="A98" s="904"/>
      <c r="B98" s="668"/>
      <c r="C98" s="675"/>
      <c r="D98" s="675"/>
      <c r="E98" s="675"/>
      <c r="F98" s="669"/>
      <c r="G98" s="327" t="s">
        <v>732</v>
      </c>
      <c r="H98" s="262"/>
      <c r="I98" s="192" t="s">
        <v>2208</v>
      </c>
      <c r="J98" s="521"/>
    </row>
    <row r="99" spans="1:10" ht="13.5" thickBot="1">
      <c r="A99" s="904"/>
      <c r="B99" s="663"/>
      <c r="C99" s="676"/>
      <c r="D99" s="676"/>
      <c r="E99" s="676"/>
      <c r="F99" s="664"/>
      <c r="G99" s="329" t="s">
        <v>2209</v>
      </c>
      <c r="H99" s="277"/>
      <c r="I99" s="193" t="s">
        <v>2210</v>
      </c>
      <c r="J99" s="499"/>
    </row>
    <row r="100" spans="1:10" ht="12.75" customHeight="1">
      <c r="A100" s="904"/>
      <c r="B100" s="620" t="s">
        <v>2211</v>
      </c>
      <c r="C100" s="661" t="s">
        <v>2212</v>
      </c>
      <c r="D100" s="674"/>
      <c r="E100" s="674"/>
      <c r="F100" s="662"/>
      <c r="G100" s="357" t="s">
        <v>2213</v>
      </c>
      <c r="H100" s="358"/>
      <c r="I100" s="191" t="s">
        <v>2214</v>
      </c>
      <c r="J100" s="498"/>
    </row>
    <row r="101" spans="1:10" ht="12.75">
      <c r="A101" s="904"/>
      <c r="B101" s="600"/>
      <c r="C101" s="668"/>
      <c r="D101" s="675"/>
      <c r="E101" s="675"/>
      <c r="F101" s="669"/>
      <c r="G101" s="359" t="s">
        <v>2215</v>
      </c>
      <c r="H101" s="360"/>
      <c r="I101" s="192" t="s">
        <v>2216</v>
      </c>
      <c r="J101" s="521"/>
    </row>
    <row r="102" spans="1:10" ht="12.75">
      <c r="A102" s="904"/>
      <c r="B102" s="600"/>
      <c r="C102" s="668"/>
      <c r="D102" s="675"/>
      <c r="E102" s="675"/>
      <c r="F102" s="669"/>
      <c r="G102" s="359" t="s">
        <v>2217</v>
      </c>
      <c r="H102" s="360"/>
      <c r="I102" s="192" t="s">
        <v>2218</v>
      </c>
      <c r="J102" s="521"/>
    </row>
    <row r="103" spans="1:10" ht="12.75">
      <c r="A103" s="904"/>
      <c r="B103" s="600"/>
      <c r="C103" s="668"/>
      <c r="D103" s="675"/>
      <c r="E103" s="675"/>
      <c r="F103" s="669"/>
      <c r="G103" s="359" t="s">
        <v>2000</v>
      </c>
      <c r="H103" s="360"/>
      <c r="I103" s="192" t="s">
        <v>2219</v>
      </c>
      <c r="J103" s="521"/>
    </row>
    <row r="104" spans="1:10" ht="13.5" thickBot="1">
      <c r="A104" s="904"/>
      <c r="B104" s="600"/>
      <c r="C104" s="663"/>
      <c r="D104" s="676"/>
      <c r="E104" s="676"/>
      <c r="F104" s="664"/>
      <c r="G104" s="361" t="s">
        <v>24</v>
      </c>
      <c r="H104" s="362"/>
      <c r="I104" s="193" t="s">
        <v>2220</v>
      </c>
      <c r="J104" s="499"/>
    </row>
    <row r="105" spans="1:10" ht="12.75" customHeight="1">
      <c r="A105" s="904"/>
      <c r="B105" s="600"/>
      <c r="C105" s="661" t="s">
        <v>2221</v>
      </c>
      <c r="D105" s="674"/>
      <c r="E105" s="674"/>
      <c r="F105" s="662"/>
      <c r="G105" s="357" t="s">
        <v>2222</v>
      </c>
      <c r="H105" s="358"/>
      <c r="I105" s="191" t="s">
        <v>2223</v>
      </c>
      <c r="J105" s="498"/>
    </row>
    <row r="106" spans="1:10" ht="12.75">
      <c r="A106" s="904"/>
      <c r="B106" s="600"/>
      <c r="C106" s="668"/>
      <c r="D106" s="675"/>
      <c r="E106" s="675"/>
      <c r="F106" s="669"/>
      <c r="G106" s="359" t="s">
        <v>2224</v>
      </c>
      <c r="H106" s="360"/>
      <c r="I106" s="192" t="s">
        <v>2225</v>
      </c>
      <c r="J106" s="521"/>
    </row>
    <row r="107" spans="1:10" ht="12.75">
      <c r="A107" s="904"/>
      <c r="B107" s="600"/>
      <c r="C107" s="668"/>
      <c r="D107" s="675"/>
      <c r="E107" s="675"/>
      <c r="F107" s="669"/>
      <c r="G107" s="359" t="s">
        <v>2226</v>
      </c>
      <c r="H107" s="360"/>
      <c r="I107" s="192" t="s">
        <v>2227</v>
      </c>
      <c r="J107" s="521"/>
    </row>
    <row r="108" spans="1:10" ht="13.5" thickBot="1">
      <c r="A108" s="904"/>
      <c r="B108" s="600"/>
      <c r="C108" s="663"/>
      <c r="D108" s="676"/>
      <c r="E108" s="676"/>
      <c r="F108" s="664"/>
      <c r="G108" s="361" t="s">
        <v>2228</v>
      </c>
      <c r="H108" s="362"/>
      <c r="I108" s="193" t="s">
        <v>2229</v>
      </c>
      <c r="J108" s="499"/>
    </row>
    <row r="109" spans="1:10" ht="12.75">
      <c r="A109" s="904"/>
      <c r="B109" s="600"/>
      <c r="C109" s="661" t="s">
        <v>2230</v>
      </c>
      <c r="D109" s="674"/>
      <c r="E109" s="674"/>
      <c r="F109" s="662"/>
      <c r="G109" s="357" t="s">
        <v>2231</v>
      </c>
      <c r="H109" s="358"/>
      <c r="I109" s="191" t="s">
        <v>2232</v>
      </c>
      <c r="J109" s="498"/>
    </row>
    <row r="110" spans="1:10" ht="12.75">
      <c r="A110" s="904"/>
      <c r="B110" s="600"/>
      <c r="C110" s="668"/>
      <c r="D110" s="675"/>
      <c r="E110" s="675"/>
      <c r="F110" s="669"/>
      <c r="G110" s="359" t="s">
        <v>2233</v>
      </c>
      <c r="H110" s="360"/>
      <c r="I110" s="192" t="s">
        <v>2234</v>
      </c>
      <c r="J110" s="521"/>
    </row>
    <row r="111" spans="1:10" ht="12.75">
      <c r="A111" s="904"/>
      <c r="B111" s="600"/>
      <c r="C111" s="668"/>
      <c r="D111" s="675"/>
      <c r="E111" s="675"/>
      <c r="F111" s="669"/>
      <c r="G111" s="359" t="s">
        <v>2235</v>
      </c>
      <c r="H111" s="360"/>
      <c r="I111" s="192" t="s">
        <v>2236</v>
      </c>
      <c r="J111" s="521"/>
    </row>
    <row r="112" spans="1:10" ht="12.75">
      <c r="A112" s="904"/>
      <c r="B112" s="600"/>
      <c r="C112" s="668"/>
      <c r="D112" s="675"/>
      <c r="E112" s="675"/>
      <c r="F112" s="669"/>
      <c r="G112" s="359" t="s">
        <v>2237</v>
      </c>
      <c r="H112" s="360"/>
      <c r="I112" s="192" t="s">
        <v>2238</v>
      </c>
      <c r="J112" s="521"/>
    </row>
    <row r="113" spans="1:10" ht="13.5" thickBot="1">
      <c r="A113" s="904"/>
      <c r="B113" s="600"/>
      <c r="C113" s="668"/>
      <c r="D113" s="675"/>
      <c r="E113" s="675"/>
      <c r="F113" s="669"/>
      <c r="G113" s="361" t="s">
        <v>2239</v>
      </c>
      <c r="H113" s="362"/>
      <c r="I113" s="193" t="s">
        <v>2240</v>
      </c>
      <c r="J113" s="499"/>
    </row>
    <row r="114" spans="1:10" ht="12.75">
      <c r="A114" s="904"/>
      <c r="B114" s="600"/>
      <c r="C114" s="668" t="s">
        <v>2241</v>
      </c>
      <c r="D114" s="675"/>
      <c r="E114" s="675"/>
      <c r="F114" s="669"/>
      <c r="G114" s="357" t="s">
        <v>2242</v>
      </c>
      <c r="H114" s="358"/>
      <c r="I114" s="191" t="s">
        <v>2243</v>
      </c>
      <c r="J114" s="498"/>
    </row>
    <row r="115" spans="1:10" ht="12.75">
      <c r="A115" s="904"/>
      <c r="B115" s="600"/>
      <c r="C115" s="668"/>
      <c r="D115" s="675"/>
      <c r="E115" s="675"/>
      <c r="F115" s="669"/>
      <c r="G115" s="359" t="s">
        <v>2244</v>
      </c>
      <c r="H115" s="360"/>
      <c r="I115" s="192" t="s">
        <v>2245</v>
      </c>
      <c r="J115" s="521"/>
    </row>
    <row r="116" spans="1:10" ht="12.75">
      <c r="A116" s="904"/>
      <c r="B116" s="600"/>
      <c r="C116" s="668"/>
      <c r="D116" s="675"/>
      <c r="E116" s="675"/>
      <c r="F116" s="669"/>
      <c r="G116" s="359" t="s">
        <v>2246</v>
      </c>
      <c r="H116" s="360"/>
      <c r="I116" s="192" t="s">
        <v>2247</v>
      </c>
      <c r="J116" s="521"/>
    </row>
    <row r="117" spans="1:10" ht="12.75">
      <c r="A117" s="904"/>
      <c r="B117" s="600"/>
      <c r="C117" s="668"/>
      <c r="D117" s="675"/>
      <c r="E117" s="675"/>
      <c r="F117" s="669"/>
      <c r="G117" s="359" t="s">
        <v>2248</v>
      </c>
      <c r="H117" s="360"/>
      <c r="I117" s="192" t="s">
        <v>2249</v>
      </c>
      <c r="J117" s="521"/>
    </row>
    <row r="118" spans="1:10" ht="13.5" thickBot="1">
      <c r="A118" s="904"/>
      <c r="B118" s="601"/>
      <c r="C118" s="663"/>
      <c r="D118" s="676"/>
      <c r="E118" s="676"/>
      <c r="F118" s="664"/>
      <c r="G118" s="361" t="s">
        <v>2250</v>
      </c>
      <c r="H118" s="362"/>
      <c r="I118" s="193" t="s">
        <v>2251</v>
      </c>
      <c r="J118" s="523"/>
    </row>
    <row r="119" spans="1:10" ht="12.75">
      <c r="A119" s="904"/>
      <c r="B119" s="1135" t="s">
        <v>2252</v>
      </c>
      <c r="C119" s="1116" t="s">
        <v>2253</v>
      </c>
      <c r="D119" s="1117"/>
      <c r="E119" s="1117"/>
      <c r="F119" s="1118"/>
      <c r="G119" s="1133" t="s">
        <v>2254</v>
      </c>
      <c r="H119" s="1134"/>
      <c r="I119" s="293" t="s">
        <v>2255</v>
      </c>
      <c r="J119" s="524"/>
    </row>
    <row r="120" spans="1:10" ht="12.75">
      <c r="A120" s="904"/>
      <c r="B120" s="1136"/>
      <c r="C120" s="1119"/>
      <c r="D120" s="1120"/>
      <c r="E120" s="1120"/>
      <c r="F120" s="1121"/>
      <c r="G120" s="1137" t="s">
        <v>2256</v>
      </c>
      <c r="H120" s="1138"/>
      <c r="I120" s="294" t="s">
        <v>2257</v>
      </c>
      <c r="J120" s="525"/>
    </row>
    <row r="121" spans="1:10" ht="13.5" thickBot="1">
      <c r="A121" s="904"/>
      <c r="B121" s="1136"/>
      <c r="C121" s="1122"/>
      <c r="D121" s="1123"/>
      <c r="E121" s="1123"/>
      <c r="F121" s="1124"/>
      <c r="G121" s="1114" t="s">
        <v>2258</v>
      </c>
      <c r="H121" s="1115"/>
      <c r="I121" s="295" t="s">
        <v>2259</v>
      </c>
      <c r="J121" s="526"/>
    </row>
    <row r="122" spans="1:10" ht="12.75">
      <c r="A122" s="904"/>
      <c r="B122" s="1136"/>
      <c r="C122" s="1116" t="s">
        <v>2152</v>
      </c>
      <c r="D122" s="1117"/>
      <c r="E122" s="1117"/>
      <c r="F122" s="1118"/>
      <c r="G122" s="1133" t="s">
        <v>451</v>
      </c>
      <c r="H122" s="1134"/>
      <c r="I122" s="293" t="s">
        <v>2260</v>
      </c>
      <c r="J122" s="524"/>
    </row>
    <row r="123" spans="1:10" ht="13.5" thickBot="1">
      <c r="A123" s="904"/>
      <c r="B123" s="1136"/>
      <c r="C123" s="1122"/>
      <c r="D123" s="1123"/>
      <c r="E123" s="1123"/>
      <c r="F123" s="1124"/>
      <c r="G123" s="1114" t="s">
        <v>2261</v>
      </c>
      <c r="H123" s="1115"/>
      <c r="I123" s="296" t="s">
        <v>2262</v>
      </c>
      <c r="J123" s="526"/>
    </row>
    <row r="124" spans="1:10" ht="12.75">
      <c r="A124" s="904"/>
      <c r="B124" s="1136"/>
      <c r="C124" s="1116" t="s">
        <v>792</v>
      </c>
      <c r="D124" s="1117"/>
      <c r="E124" s="1117"/>
      <c r="F124" s="1118"/>
      <c r="G124" s="1125" t="s">
        <v>451</v>
      </c>
      <c r="H124" s="1126"/>
      <c r="I124" s="293" t="s">
        <v>2263</v>
      </c>
      <c r="J124" s="524"/>
    </row>
    <row r="125" spans="1:10" ht="12.75">
      <c r="A125" s="904"/>
      <c r="B125" s="1136"/>
      <c r="C125" s="1119"/>
      <c r="D125" s="1120"/>
      <c r="E125" s="1120"/>
      <c r="F125" s="1121"/>
      <c r="G125" s="1127" t="s">
        <v>2261</v>
      </c>
      <c r="H125" s="1128"/>
      <c r="I125" s="294" t="s">
        <v>2264</v>
      </c>
      <c r="J125" s="525"/>
    </row>
    <row r="126" spans="1:10" ht="13.5" thickBot="1">
      <c r="A126" s="904"/>
      <c r="B126" s="1136"/>
      <c r="C126" s="1122"/>
      <c r="D126" s="1123"/>
      <c r="E126" s="1123"/>
      <c r="F126" s="1124"/>
      <c r="G126" s="1129" t="s">
        <v>2265</v>
      </c>
      <c r="H126" s="1130"/>
      <c r="I126" s="296" t="s">
        <v>2266</v>
      </c>
      <c r="J126" s="526"/>
    </row>
    <row r="127" spans="1:10" ht="12.75">
      <c r="A127" s="904"/>
      <c r="B127" s="1136"/>
      <c r="C127" s="1116" t="s">
        <v>2150</v>
      </c>
      <c r="D127" s="1117"/>
      <c r="E127" s="1117"/>
      <c r="F127" s="1118"/>
      <c r="G127" s="1125" t="s">
        <v>451</v>
      </c>
      <c r="H127" s="1126"/>
      <c r="I127" s="293" t="s">
        <v>2267</v>
      </c>
      <c r="J127" s="524"/>
    </row>
    <row r="128" spans="1:10" ht="13.5" thickBot="1">
      <c r="A128" s="904"/>
      <c r="B128" s="1136"/>
      <c r="C128" s="1122"/>
      <c r="D128" s="1123"/>
      <c r="E128" s="1123"/>
      <c r="F128" s="1124"/>
      <c r="G128" s="1131" t="s">
        <v>2261</v>
      </c>
      <c r="H128" s="1132"/>
      <c r="I128" s="296" t="s">
        <v>2268</v>
      </c>
      <c r="J128" s="526"/>
    </row>
    <row r="129" spans="1:10" ht="13.5" thickBot="1">
      <c r="A129" s="904"/>
      <c r="B129" s="1136"/>
      <c r="C129" s="1107" t="s">
        <v>799</v>
      </c>
      <c r="D129" s="1108"/>
      <c r="E129" s="1108"/>
      <c r="F129" s="1109"/>
      <c r="G129" s="1110" t="s">
        <v>799</v>
      </c>
      <c r="H129" s="1111"/>
      <c r="I129" s="378" t="s">
        <v>2269</v>
      </c>
      <c r="J129" s="527"/>
    </row>
    <row r="130" spans="1:10" ht="12.75" customHeight="1">
      <c r="A130" s="904"/>
      <c r="B130" s="1136"/>
      <c r="C130" s="1135" t="s">
        <v>2270</v>
      </c>
      <c r="D130" s="1143"/>
      <c r="E130" s="1116" t="s">
        <v>2271</v>
      </c>
      <c r="F130" s="453"/>
      <c r="G130" s="1125" t="s">
        <v>2272</v>
      </c>
      <c r="H130" s="1126"/>
      <c r="I130" s="293" t="s">
        <v>2273</v>
      </c>
      <c r="J130" s="524"/>
    </row>
    <row r="131" spans="1:10" ht="13.5" thickBot="1">
      <c r="A131" s="904"/>
      <c r="B131" s="1136"/>
      <c r="C131" s="1136"/>
      <c r="D131" s="1144"/>
      <c r="E131" s="1122"/>
      <c r="F131" s="454"/>
      <c r="G131" s="1131" t="s">
        <v>2274</v>
      </c>
      <c r="H131" s="1132"/>
      <c r="I131" s="296" t="s">
        <v>2275</v>
      </c>
      <c r="J131" s="526"/>
    </row>
    <row r="132" spans="1:10" ht="12.75" customHeight="1">
      <c r="A132" s="904"/>
      <c r="B132" s="1136"/>
      <c r="C132" s="1136"/>
      <c r="D132" s="1144"/>
      <c r="E132" s="1116" t="s">
        <v>2276</v>
      </c>
      <c r="F132" s="453"/>
      <c r="G132" s="1125" t="s">
        <v>2272</v>
      </c>
      <c r="H132" s="1126"/>
      <c r="I132" s="293" t="s">
        <v>2277</v>
      </c>
      <c r="J132" s="524"/>
    </row>
    <row r="133" spans="1:10" ht="13.5" thickBot="1">
      <c r="A133" s="904"/>
      <c r="B133" s="1136"/>
      <c r="C133" s="1136"/>
      <c r="D133" s="1144"/>
      <c r="E133" s="1122"/>
      <c r="F133" s="454"/>
      <c r="G133" s="1131" t="s">
        <v>2274</v>
      </c>
      <c r="H133" s="1132"/>
      <c r="I133" s="296" t="s">
        <v>2278</v>
      </c>
      <c r="J133" s="526"/>
    </row>
    <row r="134" spans="1:10" ht="12.75" customHeight="1">
      <c r="A134" s="904"/>
      <c r="B134" s="1136"/>
      <c r="C134" s="1136"/>
      <c r="D134" s="1144"/>
      <c r="E134" s="1116" t="s">
        <v>2279</v>
      </c>
      <c r="F134" s="453"/>
      <c r="G134" s="1125" t="s">
        <v>2272</v>
      </c>
      <c r="H134" s="1126"/>
      <c r="I134" s="293" t="s">
        <v>2280</v>
      </c>
      <c r="J134" s="524"/>
    </row>
    <row r="135" spans="1:10" ht="13.5" thickBot="1">
      <c r="A135" s="904"/>
      <c r="B135" s="1136"/>
      <c r="C135" s="1145"/>
      <c r="D135" s="1146"/>
      <c r="E135" s="1122"/>
      <c r="F135" s="454"/>
      <c r="G135" s="1131" t="s">
        <v>2274</v>
      </c>
      <c r="H135" s="1132"/>
      <c r="I135" s="296" t="s">
        <v>2281</v>
      </c>
      <c r="J135" s="526"/>
    </row>
    <row r="136" spans="1:10" ht="12.75">
      <c r="A136" s="904"/>
      <c r="B136" s="1136"/>
      <c r="C136" s="1116" t="s">
        <v>273</v>
      </c>
      <c r="D136" s="1117"/>
      <c r="E136" s="1117"/>
      <c r="F136" s="1118"/>
      <c r="G136" s="1125" t="s">
        <v>2282</v>
      </c>
      <c r="H136" s="1126"/>
      <c r="I136" s="293" t="s">
        <v>2283</v>
      </c>
      <c r="J136" s="524"/>
    </row>
    <row r="137" spans="1:10" ht="12.75">
      <c r="A137" s="904"/>
      <c r="B137" s="1136"/>
      <c r="C137" s="1119"/>
      <c r="D137" s="1120"/>
      <c r="E137" s="1120"/>
      <c r="F137" s="1121"/>
      <c r="G137" s="1139" t="s">
        <v>2179</v>
      </c>
      <c r="H137" s="1140"/>
      <c r="I137" s="294" t="s">
        <v>2284</v>
      </c>
      <c r="J137" s="525"/>
    </row>
    <row r="138" spans="1:10" ht="12.75">
      <c r="A138" s="904"/>
      <c r="B138" s="1136"/>
      <c r="C138" s="1119"/>
      <c r="D138" s="1120"/>
      <c r="E138" s="1120"/>
      <c r="F138" s="1121"/>
      <c r="G138" s="1139" t="s">
        <v>2285</v>
      </c>
      <c r="H138" s="1140"/>
      <c r="I138" s="294" t="s">
        <v>2286</v>
      </c>
      <c r="J138" s="525"/>
    </row>
    <row r="139" spans="1:10" ht="13.5" thickBot="1">
      <c r="A139" s="904"/>
      <c r="B139" s="1136"/>
      <c r="C139" s="1122"/>
      <c r="D139" s="1123"/>
      <c r="E139" s="1123"/>
      <c r="F139" s="1124"/>
      <c r="G139" s="1131" t="s">
        <v>799</v>
      </c>
      <c r="H139" s="1132"/>
      <c r="I139" s="296" t="s">
        <v>2287</v>
      </c>
      <c r="J139" s="526"/>
    </row>
    <row r="140" spans="1:10" ht="12.75">
      <c r="A140" s="904"/>
      <c r="B140" s="1136"/>
      <c r="C140" s="1116" t="s">
        <v>2288</v>
      </c>
      <c r="D140" s="1117"/>
      <c r="E140" s="1117"/>
      <c r="F140" s="1118"/>
      <c r="G140" s="1133" t="s">
        <v>920</v>
      </c>
      <c r="H140" s="1134"/>
      <c r="I140" s="293" t="s">
        <v>2289</v>
      </c>
      <c r="J140" s="524"/>
    </row>
    <row r="141" spans="1:10" ht="13.5" thickBot="1">
      <c r="A141" s="904"/>
      <c r="B141" s="1136"/>
      <c r="C141" s="1122"/>
      <c r="D141" s="1123"/>
      <c r="E141" s="1123"/>
      <c r="F141" s="1124"/>
      <c r="G141" s="1129" t="s">
        <v>2290</v>
      </c>
      <c r="H141" s="1130"/>
      <c r="I141" s="295" t="s">
        <v>2291</v>
      </c>
      <c r="J141" s="528"/>
    </row>
    <row r="142" spans="1:10" ht="12.75" customHeight="1">
      <c r="A142" s="1135" t="s">
        <v>2292</v>
      </c>
      <c r="B142" s="1143"/>
      <c r="C142" s="1116" t="s">
        <v>2293</v>
      </c>
      <c r="D142" s="1118"/>
      <c r="E142" s="1116" t="s">
        <v>2294</v>
      </c>
      <c r="F142" s="1118"/>
      <c r="G142" s="339" t="s">
        <v>2295</v>
      </c>
      <c r="H142" s="340"/>
      <c r="I142" s="293" t="s">
        <v>2296</v>
      </c>
      <c r="J142" s="529"/>
    </row>
    <row r="143" spans="1:10" ht="12.75">
      <c r="A143" s="1136"/>
      <c r="B143" s="1144"/>
      <c r="C143" s="1119"/>
      <c r="D143" s="1121"/>
      <c r="E143" s="1119"/>
      <c r="F143" s="1121"/>
      <c r="G143" s="1147" t="s">
        <v>2297</v>
      </c>
      <c r="H143" s="1148"/>
      <c r="I143" s="294" t="s">
        <v>2298</v>
      </c>
      <c r="J143" s="530"/>
    </row>
    <row r="144" spans="1:10" ht="12.75">
      <c r="A144" s="1136"/>
      <c r="B144" s="1144"/>
      <c r="C144" s="1119"/>
      <c r="D144" s="1121"/>
      <c r="E144" s="1119"/>
      <c r="F144" s="1121"/>
      <c r="G144" s="1147" t="s">
        <v>2299</v>
      </c>
      <c r="H144" s="1148"/>
      <c r="I144" s="294" t="s">
        <v>2300</v>
      </c>
      <c r="J144" s="530"/>
    </row>
    <row r="145" spans="1:10" ht="12.75">
      <c r="A145" s="1136"/>
      <c r="B145" s="1144"/>
      <c r="C145" s="1119"/>
      <c r="D145" s="1121"/>
      <c r="E145" s="1119"/>
      <c r="F145" s="1121"/>
      <c r="G145" s="1147" t="s">
        <v>2301</v>
      </c>
      <c r="H145" s="1148"/>
      <c r="I145" s="294" t="s">
        <v>2302</v>
      </c>
      <c r="J145" s="530"/>
    </row>
    <row r="146" spans="1:10" ht="13.5" thickBot="1">
      <c r="A146" s="1136"/>
      <c r="B146" s="1144"/>
      <c r="C146" s="1119"/>
      <c r="D146" s="1121"/>
      <c r="E146" s="1122"/>
      <c r="F146" s="1124"/>
      <c r="G146" s="1149" t="s">
        <v>2303</v>
      </c>
      <c r="H146" s="1150"/>
      <c r="I146" s="296" t="s">
        <v>2304</v>
      </c>
      <c r="J146" s="531"/>
    </row>
    <row r="147" spans="1:10" ht="12.75">
      <c r="A147" s="1136"/>
      <c r="B147" s="1144"/>
      <c r="C147" s="1119"/>
      <c r="D147" s="1121"/>
      <c r="E147" s="1151" t="s">
        <v>2305</v>
      </c>
      <c r="F147" s="1151"/>
      <c r="G147" s="1151"/>
      <c r="H147" s="1152"/>
      <c r="I147" s="293" t="s">
        <v>2306</v>
      </c>
      <c r="J147" s="524"/>
    </row>
    <row r="148" spans="1:10" ht="12.75">
      <c r="A148" s="1136"/>
      <c r="B148" s="1144"/>
      <c r="C148" s="1119"/>
      <c r="D148" s="1121"/>
      <c r="E148" s="1141" t="s">
        <v>2307</v>
      </c>
      <c r="F148" s="1141"/>
      <c r="G148" s="1141"/>
      <c r="H148" s="1142"/>
      <c r="I148" s="294" t="s">
        <v>2308</v>
      </c>
      <c r="J148" s="525"/>
    </row>
    <row r="149" spans="1:10" ht="12.75">
      <c r="A149" s="1136"/>
      <c r="B149" s="1144"/>
      <c r="C149" s="1119"/>
      <c r="D149" s="1121"/>
      <c r="E149" s="1141" t="s">
        <v>2309</v>
      </c>
      <c r="F149" s="1141"/>
      <c r="G149" s="1141"/>
      <c r="H149" s="1142"/>
      <c r="I149" s="294" t="s">
        <v>2310</v>
      </c>
      <c r="J149" s="525"/>
    </row>
    <row r="150" spans="1:10" ht="13.5" thickBot="1">
      <c r="A150" s="1136"/>
      <c r="B150" s="1144"/>
      <c r="C150" s="1122"/>
      <c r="D150" s="1124"/>
      <c r="E150" s="1155" t="s">
        <v>2311</v>
      </c>
      <c r="F150" s="1155"/>
      <c r="G150" s="1155"/>
      <c r="H150" s="1156"/>
      <c r="I150" s="296" t="s">
        <v>2312</v>
      </c>
      <c r="J150" s="526"/>
    </row>
    <row r="151" spans="1:10" ht="12.75">
      <c r="A151" s="1136"/>
      <c r="B151" s="1144"/>
      <c r="C151" s="1116" t="s">
        <v>2313</v>
      </c>
      <c r="D151" s="1118"/>
      <c r="E151" s="1141" t="s">
        <v>2314</v>
      </c>
      <c r="F151" s="1141"/>
      <c r="G151" s="1141"/>
      <c r="H151" s="1142"/>
      <c r="I151" s="293" t="s">
        <v>2315</v>
      </c>
      <c r="J151" s="524"/>
    </row>
    <row r="152" spans="1:10" ht="12.75">
      <c r="A152" s="1136"/>
      <c r="B152" s="1144"/>
      <c r="C152" s="1119"/>
      <c r="D152" s="1121"/>
      <c r="E152" s="1141" t="s">
        <v>2316</v>
      </c>
      <c r="F152" s="1141"/>
      <c r="G152" s="1141"/>
      <c r="H152" s="1142"/>
      <c r="I152" s="294" t="s">
        <v>2317</v>
      </c>
      <c r="J152" s="525"/>
    </row>
    <row r="153" spans="1:10" ht="13.5" thickBot="1">
      <c r="A153" s="1136"/>
      <c r="B153" s="1144"/>
      <c r="C153" s="1122"/>
      <c r="D153" s="1124"/>
      <c r="E153" s="1157" t="s">
        <v>2318</v>
      </c>
      <c r="F153" s="1157"/>
      <c r="G153" s="1157"/>
      <c r="H153" s="1158"/>
      <c r="I153" s="296" t="s">
        <v>2319</v>
      </c>
      <c r="J153" s="526"/>
    </row>
    <row r="154" spans="1:10" ht="12.75">
      <c r="A154" s="1136"/>
      <c r="B154" s="1144"/>
      <c r="C154" s="1116" t="s">
        <v>2320</v>
      </c>
      <c r="D154" s="1118"/>
      <c r="E154" s="1153" t="s">
        <v>2314</v>
      </c>
      <c r="F154" s="1153"/>
      <c r="G154" s="1153"/>
      <c r="H154" s="1154"/>
      <c r="I154" s="293" t="s">
        <v>2321</v>
      </c>
      <c r="J154" s="524"/>
    </row>
    <row r="155" spans="1:10" ht="13.5" thickBot="1">
      <c r="A155" s="1136"/>
      <c r="B155" s="1144"/>
      <c r="C155" s="1122"/>
      <c r="D155" s="1124"/>
      <c r="E155" s="1141" t="s">
        <v>2322</v>
      </c>
      <c r="F155" s="1141"/>
      <c r="G155" s="1141"/>
      <c r="H155" s="1142"/>
      <c r="I155" s="296" t="s">
        <v>2323</v>
      </c>
      <c r="J155" s="526"/>
    </row>
    <row r="156" spans="1:10" ht="12.75">
      <c r="A156" s="1136"/>
      <c r="B156" s="1144"/>
      <c r="C156" s="1116" t="s">
        <v>2299</v>
      </c>
      <c r="D156" s="1118"/>
      <c r="E156" s="1153" t="s">
        <v>2324</v>
      </c>
      <c r="F156" s="1153"/>
      <c r="G156" s="1153"/>
      <c r="H156" s="1154"/>
      <c r="I156" s="293" t="s">
        <v>2325</v>
      </c>
      <c r="J156" s="524"/>
    </row>
    <row r="157" spans="1:10" ht="12.75">
      <c r="A157" s="1136"/>
      <c r="B157" s="1144"/>
      <c r="C157" s="1119"/>
      <c r="D157" s="1121"/>
      <c r="E157" s="1141" t="s">
        <v>2326</v>
      </c>
      <c r="F157" s="1141"/>
      <c r="G157" s="1141"/>
      <c r="H157" s="1142"/>
      <c r="I157" s="294" t="s">
        <v>2327</v>
      </c>
      <c r="J157" s="525"/>
    </row>
    <row r="158" spans="1:10" ht="12.75">
      <c r="A158" s="1136"/>
      <c r="B158" s="1144"/>
      <c r="C158" s="1119"/>
      <c r="D158" s="1121"/>
      <c r="E158" s="1141" t="s">
        <v>2328</v>
      </c>
      <c r="F158" s="1141"/>
      <c r="G158" s="1141"/>
      <c r="H158" s="1142"/>
      <c r="I158" s="294" t="s">
        <v>2329</v>
      </c>
      <c r="J158" s="525"/>
    </row>
    <row r="159" spans="1:10" ht="13.5" thickBot="1">
      <c r="A159" s="1136"/>
      <c r="B159" s="1144"/>
      <c r="C159" s="1122"/>
      <c r="D159" s="1124"/>
      <c r="E159" s="1155" t="s">
        <v>2330</v>
      </c>
      <c r="F159" s="1155"/>
      <c r="G159" s="1155"/>
      <c r="H159" s="1156"/>
      <c r="I159" s="296" t="s">
        <v>2331</v>
      </c>
      <c r="J159" s="526"/>
    </row>
    <row r="160" spans="1:10" ht="12.75">
      <c r="A160" s="1136"/>
      <c r="B160" s="1144"/>
      <c r="C160" s="1116" t="s">
        <v>2303</v>
      </c>
      <c r="D160" s="1118"/>
      <c r="E160" s="1141" t="s">
        <v>2332</v>
      </c>
      <c r="F160" s="1141"/>
      <c r="G160" s="1141"/>
      <c r="H160" s="1142"/>
      <c r="I160" s="293" t="s">
        <v>2333</v>
      </c>
      <c r="J160" s="524"/>
    </row>
    <row r="161" spans="1:10" ht="13.5" thickBot="1">
      <c r="A161" s="1136"/>
      <c r="B161" s="1144"/>
      <c r="C161" s="1122"/>
      <c r="D161" s="1124"/>
      <c r="E161" s="1157" t="s">
        <v>2334</v>
      </c>
      <c r="F161" s="1157"/>
      <c r="G161" s="1157"/>
      <c r="H161" s="1158"/>
      <c r="I161" s="296" t="s">
        <v>2335</v>
      </c>
      <c r="J161" s="526"/>
    </row>
    <row r="162" spans="1:10" ht="12.75">
      <c r="A162" s="1136"/>
      <c r="B162" s="1144"/>
      <c r="C162" s="1116" t="s">
        <v>2336</v>
      </c>
      <c r="D162" s="1118"/>
      <c r="E162" s="1153" t="s">
        <v>2337</v>
      </c>
      <c r="F162" s="1153"/>
      <c r="G162" s="1153"/>
      <c r="H162" s="1154"/>
      <c r="I162" s="293" t="s">
        <v>2338</v>
      </c>
      <c r="J162" s="524"/>
    </row>
    <row r="163" spans="1:10" ht="12.75">
      <c r="A163" s="1136"/>
      <c r="B163" s="1144"/>
      <c r="C163" s="1119"/>
      <c r="D163" s="1121"/>
      <c r="E163" s="1141" t="s">
        <v>2339</v>
      </c>
      <c r="F163" s="1141"/>
      <c r="G163" s="1141"/>
      <c r="H163" s="1142"/>
      <c r="I163" s="294" t="s">
        <v>2340</v>
      </c>
      <c r="J163" s="525"/>
    </row>
    <row r="164" spans="1:10" ht="12.75">
      <c r="A164" s="1136"/>
      <c r="B164" s="1144"/>
      <c r="C164" s="1119"/>
      <c r="D164" s="1121"/>
      <c r="E164" s="1141" t="s">
        <v>2341</v>
      </c>
      <c r="F164" s="1141"/>
      <c r="G164" s="1141"/>
      <c r="H164" s="1142"/>
      <c r="I164" s="294" t="s">
        <v>2342</v>
      </c>
      <c r="J164" s="525"/>
    </row>
    <row r="165" spans="1:10" ht="12.75">
      <c r="A165" s="1136"/>
      <c r="B165" s="1144"/>
      <c r="C165" s="1119"/>
      <c r="D165" s="1121"/>
      <c r="E165" s="1141" t="s">
        <v>2343</v>
      </c>
      <c r="F165" s="1141"/>
      <c r="G165" s="1141"/>
      <c r="H165" s="1142"/>
      <c r="I165" s="294" t="s">
        <v>2344</v>
      </c>
      <c r="J165" s="525"/>
    </row>
    <row r="166" spans="1:10" ht="12.75">
      <c r="A166" s="1136"/>
      <c r="B166" s="1144"/>
      <c r="C166" s="1119"/>
      <c r="D166" s="1121"/>
      <c r="E166" s="1141" t="s">
        <v>2345</v>
      </c>
      <c r="F166" s="1141"/>
      <c r="G166" s="1141"/>
      <c r="H166" s="1142"/>
      <c r="I166" s="294" t="s">
        <v>2346</v>
      </c>
      <c r="J166" s="525"/>
    </row>
    <row r="167" spans="1:10" ht="12.75">
      <c r="A167" s="1136"/>
      <c r="B167" s="1144"/>
      <c r="C167" s="1119"/>
      <c r="D167" s="1121"/>
      <c r="E167" s="1148" t="s">
        <v>2347</v>
      </c>
      <c r="F167" s="1148"/>
      <c r="G167" s="1148"/>
      <c r="H167" s="1148"/>
      <c r="I167" s="295" t="s">
        <v>2348</v>
      </c>
      <c r="J167" s="525"/>
    </row>
    <row r="168" spans="1:10" ht="13.5" thickBot="1">
      <c r="A168" s="1136"/>
      <c r="B168" s="1144"/>
      <c r="C168" s="1122"/>
      <c r="D168" s="1124"/>
      <c r="E168" s="1155" t="s">
        <v>2332</v>
      </c>
      <c r="F168" s="1155"/>
      <c r="G168" s="1155"/>
      <c r="H168" s="1156"/>
      <c r="I168" s="295" t="s">
        <v>2349</v>
      </c>
      <c r="J168" s="528"/>
    </row>
    <row r="169" spans="1:10" ht="12.75">
      <c r="A169" s="1136"/>
      <c r="B169" s="1144"/>
      <c r="C169" s="1116" t="s">
        <v>1632</v>
      </c>
      <c r="D169" s="1118"/>
      <c r="E169" s="1151" t="s">
        <v>2350</v>
      </c>
      <c r="F169" s="1151"/>
      <c r="G169" s="1151"/>
      <c r="H169" s="1152"/>
      <c r="I169" s="293" t="s">
        <v>2351</v>
      </c>
      <c r="J169" s="524"/>
    </row>
    <row r="170" spans="1:10" ht="12.75">
      <c r="A170" s="1136"/>
      <c r="B170" s="1144"/>
      <c r="C170" s="1119"/>
      <c r="D170" s="1121"/>
      <c r="E170" s="1141" t="s">
        <v>2341</v>
      </c>
      <c r="F170" s="1141"/>
      <c r="G170" s="1141"/>
      <c r="H170" s="1142"/>
      <c r="I170" s="294" t="s">
        <v>2352</v>
      </c>
      <c r="J170" s="525"/>
    </row>
    <row r="171" spans="1:10" ht="12.75">
      <c r="A171" s="1136"/>
      <c r="B171" s="1144"/>
      <c r="C171" s="1119"/>
      <c r="D171" s="1121"/>
      <c r="E171" s="1141" t="s">
        <v>2343</v>
      </c>
      <c r="F171" s="1141"/>
      <c r="G171" s="1141"/>
      <c r="H171" s="1142"/>
      <c r="I171" s="294" t="s">
        <v>2353</v>
      </c>
      <c r="J171" s="525"/>
    </row>
    <row r="172" spans="1:10" ht="12.75">
      <c r="A172" s="1136"/>
      <c r="B172" s="1144"/>
      <c r="C172" s="1119"/>
      <c r="D172" s="1121"/>
      <c r="E172" s="1141" t="s">
        <v>2345</v>
      </c>
      <c r="F172" s="1141"/>
      <c r="G172" s="1141"/>
      <c r="H172" s="1142"/>
      <c r="I172" s="294" t="s">
        <v>2354</v>
      </c>
      <c r="J172" s="525"/>
    </row>
    <row r="173" spans="1:10" ht="13.5" thickBot="1">
      <c r="A173" s="1136"/>
      <c r="B173" s="1144"/>
      <c r="C173" s="1122"/>
      <c r="D173" s="1124"/>
      <c r="E173" s="1157" t="s">
        <v>2347</v>
      </c>
      <c r="F173" s="1157"/>
      <c r="G173" s="1157"/>
      <c r="H173" s="1158"/>
      <c r="I173" s="296" t="s">
        <v>2355</v>
      </c>
      <c r="J173" s="526"/>
    </row>
    <row r="174" spans="1:10" ht="12.75">
      <c r="A174" s="1136"/>
      <c r="B174" s="1144"/>
      <c r="C174" s="1116" t="s">
        <v>2356</v>
      </c>
      <c r="D174" s="1118"/>
      <c r="E174" s="1153" t="s">
        <v>2314</v>
      </c>
      <c r="F174" s="1153"/>
      <c r="G174" s="1153"/>
      <c r="H174" s="1154"/>
      <c r="I174" s="293" t="s">
        <v>2357</v>
      </c>
      <c r="J174" s="524"/>
    </row>
    <row r="175" spans="1:10" ht="12.75">
      <c r="A175" s="1136"/>
      <c r="B175" s="1144"/>
      <c r="C175" s="1119"/>
      <c r="D175" s="1121"/>
      <c r="E175" s="1141" t="s">
        <v>2358</v>
      </c>
      <c r="F175" s="1141"/>
      <c r="G175" s="1141"/>
      <c r="H175" s="1142"/>
      <c r="I175" s="294" t="s">
        <v>2359</v>
      </c>
      <c r="J175" s="525"/>
    </row>
    <row r="176" spans="1:10" ht="13.5" thickBot="1">
      <c r="A176" s="1136"/>
      <c r="B176" s="1144"/>
      <c r="C176" s="1122"/>
      <c r="D176" s="1124"/>
      <c r="E176" s="1141" t="s">
        <v>2360</v>
      </c>
      <c r="F176" s="1141"/>
      <c r="G176" s="1141"/>
      <c r="H176" s="1142"/>
      <c r="I176" s="296" t="s">
        <v>2361</v>
      </c>
      <c r="J176" s="526"/>
    </row>
    <row r="177" spans="1:10" ht="12.75">
      <c r="A177" s="1136"/>
      <c r="B177" s="1144"/>
      <c r="C177" s="1116" t="s">
        <v>2362</v>
      </c>
      <c r="D177" s="1118"/>
      <c r="E177" s="1153" t="s">
        <v>2363</v>
      </c>
      <c r="F177" s="1153"/>
      <c r="G177" s="1173"/>
      <c r="H177" s="1154"/>
      <c r="I177" s="293" t="s">
        <v>2364</v>
      </c>
      <c r="J177" s="524"/>
    </row>
    <row r="178" spans="1:10" ht="12.75">
      <c r="A178" s="1136"/>
      <c r="B178" s="1144"/>
      <c r="C178" s="1119"/>
      <c r="D178" s="1121"/>
      <c r="E178" s="1141" t="s">
        <v>2314</v>
      </c>
      <c r="F178" s="1141"/>
      <c r="G178" s="1169"/>
      <c r="H178" s="1142"/>
      <c r="I178" s="294" t="s">
        <v>2365</v>
      </c>
      <c r="J178" s="525"/>
    </row>
    <row r="179" spans="1:10" ht="12.75">
      <c r="A179" s="1136"/>
      <c r="B179" s="1144"/>
      <c r="C179" s="1119"/>
      <c r="D179" s="1121"/>
      <c r="E179" s="1141" t="s">
        <v>2366</v>
      </c>
      <c r="F179" s="1141"/>
      <c r="G179" s="1169"/>
      <c r="H179" s="1142"/>
      <c r="I179" s="294" t="s">
        <v>2367</v>
      </c>
      <c r="J179" s="525"/>
    </row>
    <row r="180" spans="1:10" ht="12.75">
      <c r="A180" s="1136"/>
      <c r="B180" s="1144"/>
      <c r="C180" s="1119"/>
      <c r="D180" s="1121"/>
      <c r="E180" s="1141" t="s">
        <v>2368</v>
      </c>
      <c r="F180" s="1141"/>
      <c r="G180" s="1169"/>
      <c r="H180" s="1142"/>
      <c r="I180" s="294" t="s">
        <v>2369</v>
      </c>
      <c r="J180" s="525"/>
    </row>
    <row r="181" spans="1:10" ht="12.75">
      <c r="A181" s="1136"/>
      <c r="B181" s="1144"/>
      <c r="C181" s="1119"/>
      <c r="D181" s="1121"/>
      <c r="E181" s="1141" t="s">
        <v>2370</v>
      </c>
      <c r="F181" s="1141"/>
      <c r="G181" s="1169"/>
      <c r="H181" s="1142"/>
      <c r="I181" s="294" t="s">
        <v>2371</v>
      </c>
      <c r="J181" s="525"/>
    </row>
    <row r="182" spans="1:10" ht="12.75">
      <c r="A182" s="1136"/>
      <c r="B182" s="1144"/>
      <c r="C182" s="1119"/>
      <c r="D182" s="1121"/>
      <c r="E182" s="1141" t="s">
        <v>2372</v>
      </c>
      <c r="F182" s="1141"/>
      <c r="G182" s="1169"/>
      <c r="H182" s="1142"/>
      <c r="I182" s="294" t="s">
        <v>2373</v>
      </c>
      <c r="J182" s="525"/>
    </row>
    <row r="183" spans="1:10" ht="12.75">
      <c r="A183" s="1136"/>
      <c r="B183" s="1144"/>
      <c r="C183" s="1119"/>
      <c r="D183" s="1121"/>
      <c r="E183" s="1141" t="s">
        <v>2374</v>
      </c>
      <c r="F183" s="1141"/>
      <c r="G183" s="1169"/>
      <c r="H183" s="1142"/>
      <c r="I183" s="294" t="s">
        <v>2375</v>
      </c>
      <c r="J183" s="525"/>
    </row>
    <row r="184" spans="1:10" ht="13.5" thickBot="1">
      <c r="A184" s="1136"/>
      <c r="B184" s="1144"/>
      <c r="C184" s="1122"/>
      <c r="D184" s="1124"/>
      <c r="E184" s="1159" t="s">
        <v>2376</v>
      </c>
      <c r="F184" s="1159"/>
      <c r="G184" s="1159"/>
      <c r="H184" s="1159"/>
      <c r="I184" s="296" t="s">
        <v>2377</v>
      </c>
      <c r="J184" s="526"/>
    </row>
    <row r="185" spans="1:10" ht="12.75">
      <c r="A185" s="1136"/>
      <c r="B185" s="1144"/>
      <c r="C185" s="1116" t="s">
        <v>2378</v>
      </c>
      <c r="D185" s="1118"/>
      <c r="E185" s="1160" t="s">
        <v>2379</v>
      </c>
      <c r="F185" s="1161"/>
      <c r="G185" s="1161"/>
      <c r="H185" s="1161"/>
      <c r="I185" s="341" t="s">
        <v>2380</v>
      </c>
      <c r="J185" s="532"/>
    </row>
    <row r="186" spans="1:10" ht="12.75">
      <c r="A186" s="1136"/>
      <c r="B186" s="1144"/>
      <c r="C186" s="1119"/>
      <c r="D186" s="1121"/>
      <c r="E186" s="1162" t="s">
        <v>2381</v>
      </c>
      <c r="F186" s="1163"/>
      <c r="G186" s="1163"/>
      <c r="H186" s="1163"/>
      <c r="I186" s="294" t="s">
        <v>2382</v>
      </c>
      <c r="J186" s="533"/>
    </row>
    <row r="187" spans="1:10" ht="13.5" thickBot="1">
      <c r="A187" s="1136"/>
      <c r="B187" s="1144"/>
      <c r="C187" s="1119"/>
      <c r="D187" s="1121"/>
      <c r="E187" s="1164" t="s">
        <v>2383</v>
      </c>
      <c r="F187" s="1165"/>
      <c r="G187" s="1165"/>
      <c r="H187" s="1165"/>
      <c r="I187" s="295" t="s">
        <v>2384</v>
      </c>
      <c r="J187" s="534"/>
    </row>
    <row r="188" spans="1:10" ht="12.75" customHeight="1">
      <c r="A188" s="1136"/>
      <c r="B188" s="1144"/>
      <c r="C188" s="1119"/>
      <c r="D188" s="1121"/>
      <c r="E188" s="1166" t="s">
        <v>2385</v>
      </c>
      <c r="F188" s="370" t="s">
        <v>2386</v>
      </c>
      <c r="G188" s="250"/>
      <c r="H188" s="373"/>
      <c r="I188" s="293" t="s">
        <v>2387</v>
      </c>
      <c r="J188" s="535"/>
    </row>
    <row r="189" spans="1:10" ht="12.75" customHeight="1">
      <c r="A189" s="1136"/>
      <c r="B189" s="1144"/>
      <c r="C189" s="1119"/>
      <c r="D189" s="1121"/>
      <c r="E189" s="1167"/>
      <c r="F189" s="371" t="s">
        <v>2388</v>
      </c>
      <c r="G189" s="23"/>
      <c r="H189" s="477"/>
      <c r="I189" s="294" t="s">
        <v>2389</v>
      </c>
      <c r="J189" s="533"/>
    </row>
    <row r="190" spans="1:10" ht="12.75">
      <c r="A190" s="1136"/>
      <c r="B190" s="1144"/>
      <c r="C190" s="1119"/>
      <c r="D190" s="1121"/>
      <c r="E190" s="1167"/>
      <c r="F190" s="371" t="s">
        <v>2390</v>
      </c>
      <c r="G190" s="23"/>
      <c r="H190" s="477"/>
      <c r="I190" s="294" t="s">
        <v>2391</v>
      </c>
      <c r="J190" s="533"/>
    </row>
    <row r="191" spans="1:10" ht="13.5" customHeight="1" thickBot="1">
      <c r="A191" s="1136"/>
      <c r="B191" s="1144"/>
      <c r="C191" s="1122"/>
      <c r="D191" s="1124"/>
      <c r="E191" s="1168"/>
      <c r="F191" s="372" t="s">
        <v>2392</v>
      </c>
      <c r="G191" s="251"/>
      <c r="H191" s="478"/>
      <c r="I191" s="296" t="s">
        <v>2393</v>
      </c>
      <c r="J191" s="536"/>
    </row>
    <row r="192" spans="1:10" ht="12.75">
      <c r="A192" s="1136"/>
      <c r="B192" s="1144"/>
      <c r="C192" s="1116" t="s">
        <v>2394</v>
      </c>
      <c r="D192" s="1118"/>
      <c r="E192" s="1166" t="s">
        <v>3166</v>
      </c>
      <c r="F192" s="1170"/>
      <c r="G192" s="444" t="s">
        <v>2314</v>
      </c>
      <c r="H192" s="342"/>
      <c r="I192" s="293" t="s">
        <v>2395</v>
      </c>
      <c r="J192" s="535"/>
    </row>
    <row r="193" spans="1:10" ht="12.75">
      <c r="A193" s="1136"/>
      <c r="B193" s="1144"/>
      <c r="C193" s="1119"/>
      <c r="D193" s="1121"/>
      <c r="E193" s="1167"/>
      <c r="F193" s="1171"/>
      <c r="G193" s="445" t="s">
        <v>2366</v>
      </c>
      <c r="H193" s="446"/>
      <c r="I193" s="341" t="s">
        <v>2396</v>
      </c>
      <c r="J193" s="533"/>
    </row>
    <row r="194" spans="1:10" ht="12.75">
      <c r="A194" s="1136"/>
      <c r="B194" s="1144"/>
      <c r="C194" s="1119"/>
      <c r="D194" s="1121"/>
      <c r="E194" s="1167"/>
      <c r="F194" s="1171"/>
      <c r="G194" s="445" t="s">
        <v>2397</v>
      </c>
      <c r="H194" s="446"/>
      <c r="I194" s="294" t="s">
        <v>2398</v>
      </c>
      <c r="J194" s="533"/>
    </row>
    <row r="195" spans="1:10" ht="12.75">
      <c r="A195" s="1136"/>
      <c r="B195" s="1144"/>
      <c r="C195" s="1119"/>
      <c r="D195" s="1121"/>
      <c r="E195" s="1167"/>
      <c r="F195" s="1171"/>
      <c r="G195" s="445" t="s">
        <v>2399</v>
      </c>
      <c r="H195" s="446"/>
      <c r="I195" s="294" t="s">
        <v>2400</v>
      </c>
      <c r="J195" s="533"/>
    </row>
    <row r="196" spans="1:10" ht="12.75">
      <c r="A196" s="1136"/>
      <c r="B196" s="1144"/>
      <c r="C196" s="1119"/>
      <c r="D196" s="1121"/>
      <c r="E196" s="1167"/>
      <c r="F196" s="1171"/>
      <c r="G196" s="445" t="s">
        <v>2401</v>
      </c>
      <c r="H196" s="446"/>
      <c r="I196" s="294" t="s">
        <v>2402</v>
      </c>
      <c r="J196" s="533"/>
    </row>
    <row r="197" spans="1:10" ht="12.75">
      <c r="A197" s="1136"/>
      <c r="B197" s="1144"/>
      <c r="C197" s="1119"/>
      <c r="D197" s="1121"/>
      <c r="E197" s="1167"/>
      <c r="F197" s="1171"/>
      <c r="G197" s="445" t="s">
        <v>2403</v>
      </c>
      <c r="H197" s="446"/>
      <c r="I197" s="294" t="s">
        <v>2404</v>
      </c>
      <c r="J197" s="533"/>
    </row>
    <row r="198" spans="1:10" ht="13.5" thickBot="1">
      <c r="A198" s="1136"/>
      <c r="B198" s="1144"/>
      <c r="C198" s="1119"/>
      <c r="D198" s="1121"/>
      <c r="E198" s="1167"/>
      <c r="F198" s="1171"/>
      <c r="G198" s="449" t="s">
        <v>2405</v>
      </c>
      <c r="H198" s="368"/>
      <c r="I198" s="295" t="s">
        <v>2406</v>
      </c>
      <c r="J198" s="534"/>
    </row>
    <row r="199" spans="1:10" ht="12.75">
      <c r="A199" s="1136"/>
      <c r="B199" s="1144"/>
      <c r="C199" s="1119"/>
      <c r="D199" s="1121"/>
      <c r="E199" s="1166" t="s">
        <v>2407</v>
      </c>
      <c r="F199" s="1170"/>
      <c r="G199" s="444" t="s">
        <v>2314</v>
      </c>
      <c r="H199" s="342"/>
      <c r="I199" s="293" t="s">
        <v>2408</v>
      </c>
      <c r="J199" s="535"/>
    </row>
    <row r="200" spans="1:10" ht="12.75">
      <c r="A200" s="1136"/>
      <c r="B200" s="1144"/>
      <c r="C200" s="1119"/>
      <c r="D200" s="1121"/>
      <c r="E200" s="1167"/>
      <c r="F200" s="1171"/>
      <c r="G200" s="445" t="s">
        <v>2409</v>
      </c>
      <c r="H200" s="446"/>
      <c r="I200" s="294" t="s">
        <v>2410</v>
      </c>
      <c r="J200" s="533"/>
    </row>
    <row r="201" spans="1:10" ht="12.75">
      <c r="A201" s="1136"/>
      <c r="B201" s="1144"/>
      <c r="C201" s="1119"/>
      <c r="D201" s="1121"/>
      <c r="E201" s="1167"/>
      <c r="F201" s="1171"/>
      <c r="G201" s="445" t="s">
        <v>2411</v>
      </c>
      <c r="H201" s="446"/>
      <c r="I201" s="294" t="s">
        <v>2412</v>
      </c>
      <c r="J201" s="533"/>
    </row>
    <row r="202" spans="1:10" ht="13.5" thickBot="1">
      <c r="A202" s="1136"/>
      <c r="B202" s="1144"/>
      <c r="C202" s="1119"/>
      <c r="D202" s="1121"/>
      <c r="E202" s="1168"/>
      <c r="F202" s="1172"/>
      <c r="G202" s="447" t="s">
        <v>2413</v>
      </c>
      <c r="H202" s="452"/>
      <c r="I202" s="296" t="s">
        <v>2414</v>
      </c>
      <c r="J202" s="536"/>
    </row>
    <row r="203" spans="1:10" ht="12.75">
      <c r="A203" s="1136"/>
      <c r="B203" s="1144"/>
      <c r="C203" s="1119"/>
      <c r="D203" s="1121"/>
      <c r="E203" s="1167" t="s">
        <v>2415</v>
      </c>
      <c r="F203" s="1171"/>
      <c r="G203" s="448" t="s">
        <v>2314</v>
      </c>
      <c r="H203" s="369"/>
      <c r="I203" s="341" t="s">
        <v>2416</v>
      </c>
      <c r="J203" s="532"/>
    </row>
    <row r="204" spans="1:10" ht="12.75">
      <c r="A204" s="1136"/>
      <c r="B204" s="1144"/>
      <c r="C204" s="1119"/>
      <c r="D204" s="1121"/>
      <c r="E204" s="1167"/>
      <c r="F204" s="1171"/>
      <c r="G204" s="445" t="s">
        <v>2417</v>
      </c>
      <c r="H204" s="446"/>
      <c r="I204" s="294" t="s">
        <v>2418</v>
      </c>
      <c r="J204" s="533"/>
    </row>
    <row r="205" spans="1:10" ht="12.75">
      <c r="A205" s="1136"/>
      <c r="B205" s="1144"/>
      <c r="C205" s="1119"/>
      <c r="D205" s="1121"/>
      <c r="E205" s="1167"/>
      <c r="F205" s="1171"/>
      <c r="G205" s="445" t="s">
        <v>2413</v>
      </c>
      <c r="H205" s="446"/>
      <c r="I205" s="294" t="s">
        <v>2419</v>
      </c>
      <c r="J205" s="533"/>
    </row>
    <row r="206" spans="1:10" ht="12.75">
      <c r="A206" s="1136"/>
      <c r="B206" s="1144"/>
      <c r="C206" s="1119"/>
      <c r="D206" s="1121"/>
      <c r="E206" s="1167"/>
      <c r="F206" s="1171"/>
      <c r="G206" s="445" t="s">
        <v>2420</v>
      </c>
      <c r="H206" s="446"/>
      <c r="I206" s="294" t="s">
        <v>2421</v>
      </c>
      <c r="J206" s="534"/>
    </row>
    <row r="207" spans="1:10" ht="12.75">
      <c r="A207" s="1136"/>
      <c r="B207" s="1144"/>
      <c r="C207" s="1119"/>
      <c r="D207" s="1121"/>
      <c r="E207" s="1167"/>
      <c r="F207" s="1171"/>
      <c r="G207" s="445" t="s">
        <v>2422</v>
      </c>
      <c r="H207" s="446"/>
      <c r="I207" s="294" t="s">
        <v>2423</v>
      </c>
      <c r="J207" s="534"/>
    </row>
    <row r="208" spans="1:10" ht="13.5" thickBot="1">
      <c r="A208" s="1136"/>
      <c r="B208" s="1144"/>
      <c r="C208" s="1122"/>
      <c r="D208" s="1124"/>
      <c r="E208" s="1168"/>
      <c r="F208" s="1172"/>
      <c r="G208" s="447" t="s">
        <v>2424</v>
      </c>
      <c r="H208" s="452"/>
      <c r="I208" s="296" t="s">
        <v>2425</v>
      </c>
      <c r="J208" s="536"/>
    </row>
    <row r="209" spans="1:10" ht="12.75">
      <c r="A209" s="1136"/>
      <c r="B209" s="1144"/>
      <c r="C209" s="1116" t="s">
        <v>2426</v>
      </c>
      <c r="D209" s="1118"/>
      <c r="E209" s="1166" t="s">
        <v>3166</v>
      </c>
      <c r="F209" s="1170"/>
      <c r="G209" s="444" t="s">
        <v>2314</v>
      </c>
      <c r="H209" s="342"/>
      <c r="I209" s="341" t="s">
        <v>2427</v>
      </c>
      <c r="J209" s="535"/>
    </row>
    <row r="210" spans="1:10" ht="12.75">
      <c r="A210" s="1136"/>
      <c r="B210" s="1144"/>
      <c r="C210" s="1119"/>
      <c r="D210" s="1121"/>
      <c r="E210" s="1167"/>
      <c r="F210" s="1171"/>
      <c r="G210" s="445" t="s">
        <v>2366</v>
      </c>
      <c r="H210" s="446"/>
      <c r="I210" s="341" t="s">
        <v>2428</v>
      </c>
      <c r="J210" s="533"/>
    </row>
    <row r="211" spans="1:10" ht="12.75">
      <c r="A211" s="1136"/>
      <c r="B211" s="1144"/>
      <c r="C211" s="1119"/>
      <c r="D211" s="1121"/>
      <c r="E211" s="1167"/>
      <c r="F211" s="1171"/>
      <c r="G211" s="445" t="s">
        <v>2397</v>
      </c>
      <c r="H211" s="446"/>
      <c r="I211" s="294" t="s">
        <v>2429</v>
      </c>
      <c r="J211" s="533"/>
    </row>
    <row r="212" spans="1:10" ht="12.75">
      <c r="A212" s="1136"/>
      <c r="B212" s="1144"/>
      <c r="C212" s="1119"/>
      <c r="D212" s="1121"/>
      <c r="E212" s="1167"/>
      <c r="F212" s="1171"/>
      <c r="G212" s="445" t="s">
        <v>2399</v>
      </c>
      <c r="H212" s="446"/>
      <c r="I212" s="294" t="s">
        <v>2430</v>
      </c>
      <c r="J212" s="533"/>
    </row>
    <row r="213" spans="1:10" ht="12.75">
      <c r="A213" s="1136"/>
      <c r="B213" s="1144"/>
      <c r="C213" s="1119"/>
      <c r="D213" s="1121"/>
      <c r="E213" s="1167"/>
      <c r="F213" s="1171"/>
      <c r="G213" s="445" t="s">
        <v>2401</v>
      </c>
      <c r="H213" s="446"/>
      <c r="I213" s="294" t="s">
        <v>2431</v>
      </c>
      <c r="J213" s="533"/>
    </row>
    <row r="214" spans="1:10" ht="12.75">
      <c r="A214" s="1136"/>
      <c r="B214" s="1144"/>
      <c r="C214" s="1119"/>
      <c r="D214" s="1121"/>
      <c r="E214" s="1167"/>
      <c r="F214" s="1171"/>
      <c r="G214" s="445" t="s">
        <v>2403</v>
      </c>
      <c r="H214" s="446"/>
      <c r="I214" s="294" t="s">
        <v>2432</v>
      </c>
      <c r="J214" s="533"/>
    </row>
    <row r="215" spans="1:10" ht="13.5" thickBot="1">
      <c r="A215" s="1136"/>
      <c r="B215" s="1144"/>
      <c r="C215" s="1119"/>
      <c r="D215" s="1121"/>
      <c r="E215" s="1167"/>
      <c r="F215" s="1171"/>
      <c r="G215" s="449" t="s">
        <v>2405</v>
      </c>
      <c r="H215" s="368"/>
      <c r="I215" s="295" t="s">
        <v>2433</v>
      </c>
      <c r="J215" s="534"/>
    </row>
    <row r="216" spans="1:10" ht="12.75">
      <c r="A216" s="1136"/>
      <c r="B216" s="1144"/>
      <c r="C216" s="1119"/>
      <c r="D216" s="1121"/>
      <c r="E216" s="1166" t="s">
        <v>2407</v>
      </c>
      <c r="F216" s="1170"/>
      <c r="G216" s="444" t="s">
        <v>2314</v>
      </c>
      <c r="H216" s="342"/>
      <c r="I216" s="293" t="s">
        <v>2434</v>
      </c>
      <c r="J216" s="535"/>
    </row>
    <row r="217" spans="1:10" ht="12.75">
      <c r="A217" s="1136"/>
      <c r="B217" s="1144"/>
      <c r="C217" s="1119"/>
      <c r="D217" s="1121"/>
      <c r="E217" s="1167"/>
      <c r="F217" s="1171"/>
      <c r="G217" s="445" t="s">
        <v>2409</v>
      </c>
      <c r="H217" s="446"/>
      <c r="I217" s="294" t="s">
        <v>2435</v>
      </c>
      <c r="J217" s="533"/>
    </row>
    <row r="218" spans="1:10" ht="12.75">
      <c r="A218" s="1136"/>
      <c r="B218" s="1144"/>
      <c r="C218" s="1119"/>
      <c r="D218" s="1121"/>
      <c r="E218" s="1167"/>
      <c r="F218" s="1171"/>
      <c r="G218" s="445" t="s">
        <v>2411</v>
      </c>
      <c r="H218" s="446"/>
      <c r="I218" s="294" t="s">
        <v>2436</v>
      </c>
      <c r="J218" s="537"/>
    </row>
    <row r="219" spans="1:10" ht="13.5" thickBot="1">
      <c r="A219" s="1136"/>
      <c r="B219" s="1144"/>
      <c r="C219" s="1119"/>
      <c r="D219" s="1121"/>
      <c r="E219" s="1168"/>
      <c r="F219" s="1172"/>
      <c r="G219" s="447" t="s">
        <v>2413</v>
      </c>
      <c r="H219" s="452"/>
      <c r="I219" s="296" t="s">
        <v>2437</v>
      </c>
      <c r="J219" s="538"/>
    </row>
    <row r="220" spans="1:10" ht="12.75">
      <c r="A220" s="1136"/>
      <c r="B220" s="1144"/>
      <c r="C220" s="1119"/>
      <c r="D220" s="1121"/>
      <c r="E220" s="1167" t="s">
        <v>2415</v>
      </c>
      <c r="F220" s="1171"/>
      <c r="G220" s="448" t="s">
        <v>2314</v>
      </c>
      <c r="H220" s="369"/>
      <c r="I220" s="341" t="s">
        <v>2438</v>
      </c>
      <c r="J220" s="539"/>
    </row>
    <row r="221" spans="1:10" ht="12.75">
      <c r="A221" s="1136"/>
      <c r="B221" s="1144"/>
      <c r="C221" s="1119"/>
      <c r="D221" s="1121"/>
      <c r="E221" s="1167"/>
      <c r="F221" s="1171"/>
      <c r="G221" s="445" t="s">
        <v>2417</v>
      </c>
      <c r="H221" s="446"/>
      <c r="I221" s="294" t="s">
        <v>2439</v>
      </c>
      <c r="J221" s="537"/>
    </row>
    <row r="222" spans="1:10" ht="12.75">
      <c r="A222" s="1136"/>
      <c r="B222" s="1144"/>
      <c r="C222" s="1119"/>
      <c r="D222" s="1121"/>
      <c r="E222" s="1167"/>
      <c r="F222" s="1171"/>
      <c r="G222" s="445" t="s">
        <v>2413</v>
      </c>
      <c r="H222" s="446"/>
      <c r="I222" s="294" t="s">
        <v>2440</v>
      </c>
      <c r="J222" s="533"/>
    </row>
    <row r="223" spans="1:10" ht="12.75">
      <c r="A223" s="1136"/>
      <c r="B223" s="1144"/>
      <c r="C223" s="1119"/>
      <c r="D223" s="1121"/>
      <c r="E223" s="1167"/>
      <c r="F223" s="1171"/>
      <c r="G223" s="445" t="s">
        <v>2420</v>
      </c>
      <c r="H223" s="446"/>
      <c r="I223" s="294" t="s">
        <v>2441</v>
      </c>
      <c r="J223" s="533"/>
    </row>
    <row r="224" spans="1:10" ht="12.75">
      <c r="A224" s="1136"/>
      <c r="B224" s="1144"/>
      <c r="C224" s="1119"/>
      <c r="D224" s="1121"/>
      <c r="E224" s="1167"/>
      <c r="F224" s="1171"/>
      <c r="G224" s="445" t="s">
        <v>2422</v>
      </c>
      <c r="H224" s="446"/>
      <c r="I224" s="294" t="s">
        <v>2442</v>
      </c>
      <c r="J224" s="533"/>
    </row>
    <row r="225" spans="1:10" ht="13.5" thickBot="1">
      <c r="A225" s="1136"/>
      <c r="B225" s="1144"/>
      <c r="C225" s="1122"/>
      <c r="D225" s="1124"/>
      <c r="E225" s="1168"/>
      <c r="F225" s="1172"/>
      <c r="G225" s="447" t="s">
        <v>2443</v>
      </c>
      <c r="H225" s="452"/>
      <c r="I225" s="296" t="s">
        <v>2444</v>
      </c>
      <c r="J225" s="538"/>
    </row>
    <row r="226" spans="1:10" ht="12.75">
      <c r="A226" s="1136"/>
      <c r="B226" s="1144"/>
      <c r="C226" s="1116" t="s">
        <v>2445</v>
      </c>
      <c r="D226" s="1118"/>
      <c r="E226" s="343" t="s">
        <v>2446</v>
      </c>
      <c r="F226" s="342"/>
      <c r="G226" s="342"/>
      <c r="H226" s="342"/>
      <c r="I226" s="341" t="s">
        <v>2447</v>
      </c>
      <c r="J226" s="535"/>
    </row>
    <row r="227" spans="1:10" ht="12.75">
      <c r="A227" s="1136"/>
      <c r="B227" s="1144"/>
      <c r="C227" s="1119"/>
      <c r="D227" s="1121"/>
      <c r="E227" s="450" t="s">
        <v>2448</v>
      </c>
      <c r="F227" s="446"/>
      <c r="G227" s="446"/>
      <c r="H227" s="446"/>
      <c r="I227" s="294" t="s">
        <v>2449</v>
      </c>
      <c r="J227" s="533"/>
    </row>
    <row r="228" spans="1:10" ht="12.75">
      <c r="A228" s="1136"/>
      <c r="B228" s="1144"/>
      <c r="C228" s="1119"/>
      <c r="D228" s="1121"/>
      <c r="E228" s="450" t="s">
        <v>2450</v>
      </c>
      <c r="F228" s="446"/>
      <c r="G228" s="446"/>
      <c r="H228" s="446"/>
      <c r="I228" s="294" t="s">
        <v>2451</v>
      </c>
      <c r="J228" s="533"/>
    </row>
    <row r="229" spans="1:10" ht="12.75">
      <c r="A229" s="1136"/>
      <c r="B229" s="1144"/>
      <c r="C229" s="1119"/>
      <c r="D229" s="1121"/>
      <c r="E229" s="450" t="s">
        <v>2452</v>
      </c>
      <c r="F229" s="446"/>
      <c r="G229" s="446"/>
      <c r="H229" s="446"/>
      <c r="I229" s="294" t="s">
        <v>2453</v>
      </c>
      <c r="J229" s="533"/>
    </row>
    <row r="230" spans="1:10" ht="13.5" thickBot="1">
      <c r="A230" s="1145"/>
      <c r="B230" s="1146"/>
      <c r="C230" s="1122"/>
      <c r="D230" s="1124"/>
      <c r="E230" s="451" t="s">
        <v>2454</v>
      </c>
      <c r="F230" s="452"/>
      <c r="G230" s="452"/>
      <c r="H230" s="452"/>
      <c r="I230" s="296" t="s">
        <v>2455</v>
      </c>
      <c r="J230" s="536"/>
    </row>
    <row r="231" spans="1:10" ht="12.75" customHeight="1">
      <c r="A231" s="1194" t="s">
        <v>2456</v>
      </c>
      <c r="B231" s="1195"/>
      <c r="C231" s="1116" t="s">
        <v>2457</v>
      </c>
      <c r="D231" s="1118"/>
      <c r="E231" s="339" t="s">
        <v>2458</v>
      </c>
      <c r="F231" s="340"/>
      <c r="G231" s="340"/>
      <c r="H231" s="340"/>
      <c r="I231" s="293" t="s">
        <v>2459</v>
      </c>
      <c r="J231" s="524"/>
    </row>
    <row r="232" spans="1:10" ht="12.75">
      <c r="A232" s="1196"/>
      <c r="B232" s="1197"/>
      <c r="C232" s="1119"/>
      <c r="D232" s="1121"/>
      <c r="E232" s="344" t="s">
        <v>2460</v>
      </c>
      <c r="F232" s="345"/>
      <c r="G232" s="345"/>
      <c r="H232" s="345"/>
      <c r="I232" s="294" t="s">
        <v>2461</v>
      </c>
      <c r="J232" s="525"/>
    </row>
    <row r="233" spans="1:10" ht="12.75">
      <c r="A233" s="1196"/>
      <c r="B233" s="1197"/>
      <c r="C233" s="1119"/>
      <c r="D233" s="1121"/>
      <c r="E233" s="344" t="s">
        <v>2462</v>
      </c>
      <c r="F233" s="345"/>
      <c r="G233" s="345"/>
      <c r="H233" s="345"/>
      <c r="I233" s="294" t="s">
        <v>2463</v>
      </c>
      <c r="J233" s="525"/>
    </row>
    <row r="234" spans="1:10" ht="12.75">
      <c r="A234" s="1196"/>
      <c r="B234" s="1197"/>
      <c r="C234" s="1119"/>
      <c r="D234" s="1121"/>
      <c r="E234" s="344" t="s">
        <v>2464</v>
      </c>
      <c r="F234" s="345"/>
      <c r="G234" s="345"/>
      <c r="H234" s="345"/>
      <c r="I234" s="294" t="s">
        <v>2465</v>
      </c>
      <c r="J234" s="525"/>
    </row>
    <row r="235" spans="1:10" ht="13.5" thickBot="1">
      <c r="A235" s="1196"/>
      <c r="B235" s="1197"/>
      <c r="C235" s="1122"/>
      <c r="D235" s="1124"/>
      <c r="E235" s="346" t="s">
        <v>2466</v>
      </c>
      <c r="F235" s="347"/>
      <c r="G235" s="347"/>
      <c r="H235" s="347"/>
      <c r="I235" s="296" t="s">
        <v>2467</v>
      </c>
      <c r="J235" s="526"/>
    </row>
    <row r="236" spans="1:10" ht="12.75">
      <c r="A236" s="1196"/>
      <c r="B236" s="1197"/>
      <c r="C236" s="1116" t="s">
        <v>2468</v>
      </c>
      <c r="D236" s="1118"/>
      <c r="E236" s="339" t="s">
        <v>2314</v>
      </c>
      <c r="F236" s="340"/>
      <c r="G236" s="340"/>
      <c r="H236" s="340"/>
      <c r="I236" s="379" t="s">
        <v>2469</v>
      </c>
      <c r="J236" s="524"/>
    </row>
    <row r="237" spans="1:10" ht="13.5" thickBot="1">
      <c r="A237" s="1198"/>
      <c r="B237" s="1199"/>
      <c r="C237" s="1122"/>
      <c r="D237" s="1124"/>
      <c r="E237" s="346" t="s">
        <v>2470</v>
      </c>
      <c r="F237" s="347"/>
      <c r="G237" s="347"/>
      <c r="H237" s="347"/>
      <c r="I237" s="296" t="s">
        <v>2471</v>
      </c>
      <c r="J237" s="526"/>
    </row>
    <row r="238" spans="1:10" ht="12.75" customHeight="1">
      <c r="A238" s="1194" t="s">
        <v>2472</v>
      </c>
      <c r="B238" s="1195"/>
      <c r="C238" s="1116" t="s">
        <v>2457</v>
      </c>
      <c r="D238" s="1118"/>
      <c r="E238" s="339" t="s">
        <v>2314</v>
      </c>
      <c r="F238" s="340"/>
      <c r="G238" s="340"/>
      <c r="H238" s="340"/>
      <c r="I238" s="293" t="s">
        <v>2473</v>
      </c>
      <c r="J238" s="524"/>
    </row>
    <row r="239" spans="1:10" ht="12.75">
      <c r="A239" s="1196"/>
      <c r="B239" s="1197"/>
      <c r="C239" s="1119"/>
      <c r="D239" s="1121"/>
      <c r="E239" s="344" t="s">
        <v>2474</v>
      </c>
      <c r="F239" s="345"/>
      <c r="G239" s="345"/>
      <c r="H239" s="345"/>
      <c r="I239" s="294" t="s">
        <v>2475</v>
      </c>
      <c r="J239" s="525"/>
    </row>
    <row r="240" spans="1:10" ht="12.75">
      <c r="A240" s="1196"/>
      <c r="B240" s="1197"/>
      <c r="C240" s="1119"/>
      <c r="D240" s="1121"/>
      <c r="E240" s="344" t="s">
        <v>2476</v>
      </c>
      <c r="F240" s="345"/>
      <c r="G240" s="345"/>
      <c r="H240" s="345"/>
      <c r="I240" s="294" t="s">
        <v>2477</v>
      </c>
      <c r="J240" s="525"/>
    </row>
    <row r="241" spans="1:10" ht="12.75">
      <c r="A241" s="1196"/>
      <c r="B241" s="1197"/>
      <c r="C241" s="1119"/>
      <c r="D241" s="1121"/>
      <c r="E241" s="344" t="s">
        <v>2478</v>
      </c>
      <c r="F241" s="345"/>
      <c r="G241" s="345"/>
      <c r="H241" s="345"/>
      <c r="I241" s="294" t="s">
        <v>2479</v>
      </c>
      <c r="J241" s="525"/>
    </row>
    <row r="242" spans="1:10" ht="13.5" thickBot="1">
      <c r="A242" s="1196"/>
      <c r="B242" s="1197"/>
      <c r="C242" s="1122"/>
      <c r="D242" s="1124"/>
      <c r="E242" s="346" t="s">
        <v>2480</v>
      </c>
      <c r="F242" s="347"/>
      <c r="G242" s="347"/>
      <c r="H242" s="347"/>
      <c r="I242" s="295" t="s">
        <v>2481</v>
      </c>
      <c r="J242" s="526"/>
    </row>
    <row r="243" spans="1:10" ht="12.75">
      <c r="A243" s="1196"/>
      <c r="B243" s="1197"/>
      <c r="C243" s="1116" t="s">
        <v>2482</v>
      </c>
      <c r="D243" s="1118"/>
      <c r="E243" s="339" t="s">
        <v>2314</v>
      </c>
      <c r="F243" s="340"/>
      <c r="G243" s="340"/>
      <c r="H243" s="340"/>
      <c r="I243" s="293" t="s">
        <v>2483</v>
      </c>
      <c r="J243" s="524"/>
    </row>
    <row r="244" spans="1:10" ht="12.75">
      <c r="A244" s="1196"/>
      <c r="B244" s="1197"/>
      <c r="C244" s="1119"/>
      <c r="D244" s="1121"/>
      <c r="E244" s="344" t="s">
        <v>2484</v>
      </c>
      <c r="F244" s="345"/>
      <c r="G244" s="345"/>
      <c r="H244" s="345"/>
      <c r="I244" s="294" t="s">
        <v>2485</v>
      </c>
      <c r="J244" s="525"/>
    </row>
    <row r="245" spans="1:10" ht="12.75">
      <c r="A245" s="1196"/>
      <c r="B245" s="1197"/>
      <c r="C245" s="1119"/>
      <c r="D245" s="1121"/>
      <c r="E245" s="344" t="s">
        <v>2486</v>
      </c>
      <c r="F245" s="345"/>
      <c r="G245" s="345"/>
      <c r="H245" s="345"/>
      <c r="I245" s="294" t="s">
        <v>2487</v>
      </c>
      <c r="J245" s="525"/>
    </row>
    <row r="246" spans="1:10" ht="13.5" thickBot="1">
      <c r="A246" s="1196"/>
      <c r="B246" s="1197"/>
      <c r="C246" s="1122"/>
      <c r="D246" s="1124"/>
      <c r="E246" s="346" t="s">
        <v>2488</v>
      </c>
      <c r="F246" s="347"/>
      <c r="G246" s="347"/>
      <c r="H246" s="347"/>
      <c r="I246" s="296" t="s">
        <v>2489</v>
      </c>
      <c r="J246" s="526"/>
    </row>
    <row r="247" spans="1:10" ht="12.75">
      <c r="A247" s="1196"/>
      <c r="B247" s="1197"/>
      <c r="C247" s="1116" t="s">
        <v>2490</v>
      </c>
      <c r="D247" s="1118"/>
      <c r="E247" s="339" t="s">
        <v>2491</v>
      </c>
      <c r="F247" s="340"/>
      <c r="G247" s="340"/>
      <c r="H247" s="340"/>
      <c r="I247" s="293" t="s">
        <v>2492</v>
      </c>
      <c r="J247" s="524"/>
    </row>
    <row r="248" spans="1:10" ht="13.5" thickBot="1">
      <c r="A248" s="1196"/>
      <c r="B248" s="1197"/>
      <c r="C248" s="1122"/>
      <c r="D248" s="1124"/>
      <c r="E248" s="346" t="s">
        <v>2450</v>
      </c>
      <c r="F248" s="347"/>
      <c r="G248" s="347"/>
      <c r="H248" s="347"/>
      <c r="I248" s="296" t="s">
        <v>2493</v>
      </c>
      <c r="J248" s="526"/>
    </row>
    <row r="249" spans="1:10" ht="13.5" thickBot="1">
      <c r="A249" s="1198"/>
      <c r="B249" s="1199"/>
      <c r="C249" s="1107" t="s">
        <v>2494</v>
      </c>
      <c r="D249" s="1109"/>
      <c r="E249" s="348" t="s">
        <v>2495</v>
      </c>
      <c r="F249" s="349"/>
      <c r="G249" s="349"/>
      <c r="H249" s="349"/>
      <c r="I249" s="378" t="s">
        <v>2496</v>
      </c>
      <c r="J249" s="527"/>
    </row>
    <row r="250" spans="1:10" ht="12.75" customHeight="1">
      <c r="A250" s="1182" t="s">
        <v>2497</v>
      </c>
      <c r="B250" s="1183"/>
      <c r="C250" s="1183"/>
      <c r="D250" s="1184"/>
      <c r="E250" s="1191" t="s">
        <v>1088</v>
      </c>
      <c r="F250" s="339" t="s">
        <v>2498</v>
      </c>
      <c r="G250" s="340"/>
      <c r="H250" s="340"/>
      <c r="I250" s="299" t="s">
        <v>2499</v>
      </c>
      <c r="J250" s="524"/>
    </row>
    <row r="251" spans="1:10" ht="13.5" thickBot="1">
      <c r="A251" s="1185"/>
      <c r="B251" s="1186"/>
      <c r="C251" s="1186"/>
      <c r="D251" s="1187"/>
      <c r="E251" s="1192"/>
      <c r="F251" s="346" t="s">
        <v>2500</v>
      </c>
      <c r="G251" s="347"/>
      <c r="H251" s="347"/>
      <c r="I251" s="300" t="s">
        <v>2501</v>
      </c>
      <c r="J251" s="526"/>
    </row>
    <row r="252" spans="1:10" ht="12.75" customHeight="1">
      <c r="A252" s="1185"/>
      <c r="B252" s="1186"/>
      <c r="C252" s="1186"/>
      <c r="D252" s="1187"/>
      <c r="E252" s="1191" t="s">
        <v>2502</v>
      </c>
      <c r="F252" s="339" t="s">
        <v>2503</v>
      </c>
      <c r="G252" s="340"/>
      <c r="H252" s="340"/>
      <c r="I252" s="297" t="s">
        <v>2504</v>
      </c>
      <c r="J252" s="524"/>
    </row>
    <row r="253" spans="1:10" ht="12.75">
      <c r="A253" s="1185"/>
      <c r="B253" s="1186"/>
      <c r="C253" s="1186"/>
      <c r="D253" s="1187"/>
      <c r="E253" s="1193"/>
      <c r="F253" s="344" t="s">
        <v>2505</v>
      </c>
      <c r="G253" s="345"/>
      <c r="H253" s="345"/>
      <c r="I253" s="298" t="s">
        <v>2506</v>
      </c>
      <c r="J253" s="525"/>
    </row>
    <row r="254" spans="1:10" ht="13.5" thickBot="1">
      <c r="A254" s="1188"/>
      <c r="B254" s="1189"/>
      <c r="C254" s="1189"/>
      <c r="D254" s="1190"/>
      <c r="E254" s="1192"/>
      <c r="F254" s="346" t="s">
        <v>2507</v>
      </c>
      <c r="G254" s="347"/>
      <c r="H254" s="347"/>
      <c r="I254" s="300" t="s">
        <v>2508</v>
      </c>
      <c r="J254" s="540"/>
    </row>
    <row r="255" spans="1:10" ht="13.5" customHeight="1" thickBot="1">
      <c r="A255" s="1194" t="s">
        <v>2509</v>
      </c>
      <c r="B255" s="1195"/>
      <c r="C255" s="1180" t="s">
        <v>2299</v>
      </c>
      <c r="D255" s="1181"/>
      <c r="E255" s="348" t="s">
        <v>2510</v>
      </c>
      <c r="F255" s="349"/>
      <c r="G255" s="349"/>
      <c r="H255" s="349"/>
      <c r="I255" s="479" t="s">
        <v>2511</v>
      </c>
      <c r="J255" s="541"/>
    </row>
    <row r="256" spans="1:10" ht="12.75">
      <c r="A256" s="1196"/>
      <c r="B256" s="1197"/>
      <c r="C256" s="661" t="s">
        <v>2512</v>
      </c>
      <c r="D256" s="662"/>
      <c r="E256" s="26" t="s">
        <v>2513</v>
      </c>
      <c r="F256" s="24"/>
      <c r="G256" s="24"/>
      <c r="H256" s="24"/>
      <c r="I256" s="191" t="s">
        <v>2514</v>
      </c>
      <c r="J256" s="518"/>
    </row>
    <row r="257" spans="1:10" ht="12.75">
      <c r="A257" s="1196"/>
      <c r="B257" s="1197"/>
      <c r="C257" s="668"/>
      <c r="D257" s="669"/>
      <c r="E257" s="273" t="s">
        <v>2515</v>
      </c>
      <c r="F257" s="350"/>
      <c r="G257" s="350"/>
      <c r="H257" s="350"/>
      <c r="I257" s="192" t="s">
        <v>2516</v>
      </c>
      <c r="J257" s="516"/>
    </row>
    <row r="258" spans="1:10" ht="13.5" thickBot="1">
      <c r="A258" s="1196"/>
      <c r="B258" s="1197"/>
      <c r="C258" s="663"/>
      <c r="D258" s="664"/>
      <c r="E258" s="28" t="s">
        <v>2517</v>
      </c>
      <c r="F258" s="25"/>
      <c r="G258" s="25"/>
      <c r="H258" s="25"/>
      <c r="I258" s="193" t="s">
        <v>2518</v>
      </c>
      <c r="J258" s="517"/>
    </row>
    <row r="259" spans="1:10" ht="12.75">
      <c r="A259" s="1196"/>
      <c r="B259" s="1197"/>
      <c r="C259" s="661" t="s">
        <v>2314</v>
      </c>
      <c r="D259" s="662"/>
      <c r="E259" s="26" t="s">
        <v>2519</v>
      </c>
      <c r="F259" s="24"/>
      <c r="G259" s="24"/>
      <c r="H259" s="24"/>
      <c r="I259" s="191" t="s">
        <v>2520</v>
      </c>
      <c r="J259" s="518"/>
    </row>
    <row r="260" spans="1:10" ht="12.75">
      <c r="A260" s="1196"/>
      <c r="B260" s="1197"/>
      <c r="C260" s="668"/>
      <c r="D260" s="669"/>
      <c r="E260" s="273" t="s">
        <v>2521</v>
      </c>
      <c r="F260" s="350"/>
      <c r="G260" s="350"/>
      <c r="H260" s="350"/>
      <c r="I260" s="192" t="s">
        <v>2522</v>
      </c>
      <c r="J260" s="516"/>
    </row>
    <row r="261" spans="1:10" ht="13.5" thickBot="1">
      <c r="A261" s="1196"/>
      <c r="B261" s="1197"/>
      <c r="C261" s="663"/>
      <c r="D261" s="664"/>
      <c r="E261" s="28" t="s">
        <v>2523</v>
      </c>
      <c r="F261" s="25"/>
      <c r="G261" s="25"/>
      <c r="H261" s="25"/>
      <c r="I261" s="193" t="s">
        <v>2524</v>
      </c>
      <c r="J261" s="517"/>
    </row>
    <row r="262" spans="1:10" ht="12.75">
      <c r="A262" s="1196"/>
      <c r="B262" s="1197"/>
      <c r="C262" s="1174" t="s">
        <v>2525</v>
      </c>
      <c r="D262" s="1175"/>
      <c r="E262" s="351" t="s">
        <v>2314</v>
      </c>
      <c r="F262" s="352"/>
      <c r="G262" s="352"/>
      <c r="H262" s="352"/>
      <c r="I262" s="479" t="s">
        <v>2526</v>
      </c>
      <c r="J262" s="518"/>
    </row>
    <row r="263" spans="1:10" ht="12.75">
      <c r="A263" s="1196"/>
      <c r="B263" s="1197"/>
      <c r="C263" s="1176"/>
      <c r="D263" s="1177"/>
      <c r="E263" s="353" t="s">
        <v>2484</v>
      </c>
      <c r="F263" s="354"/>
      <c r="G263" s="354"/>
      <c r="H263" s="354"/>
      <c r="I263" s="480" t="s">
        <v>2527</v>
      </c>
      <c r="J263" s="516"/>
    </row>
    <row r="264" spans="1:10" ht="12.75">
      <c r="A264" s="1196"/>
      <c r="B264" s="1197"/>
      <c r="C264" s="1176"/>
      <c r="D264" s="1177"/>
      <c r="E264" s="353" t="s">
        <v>2528</v>
      </c>
      <c r="F264" s="354"/>
      <c r="G264" s="354"/>
      <c r="H264" s="354"/>
      <c r="I264" s="480" t="s">
        <v>2529</v>
      </c>
      <c r="J264" s="516"/>
    </row>
    <row r="265" spans="1:10" ht="12.75">
      <c r="A265" s="1196"/>
      <c r="B265" s="1197"/>
      <c r="C265" s="1176"/>
      <c r="D265" s="1177"/>
      <c r="E265" s="353" t="s">
        <v>2488</v>
      </c>
      <c r="F265" s="354"/>
      <c r="G265" s="354"/>
      <c r="H265" s="354"/>
      <c r="I265" s="480" t="s">
        <v>2530</v>
      </c>
      <c r="J265" s="516"/>
    </row>
    <row r="266" spans="1:10" ht="12.75">
      <c r="A266" s="1196"/>
      <c r="B266" s="1197"/>
      <c r="C266" s="1176"/>
      <c r="D266" s="1177"/>
      <c r="E266" s="353" t="s">
        <v>2531</v>
      </c>
      <c r="F266" s="354"/>
      <c r="G266" s="354"/>
      <c r="H266" s="354"/>
      <c r="I266" s="480" t="s">
        <v>2532</v>
      </c>
      <c r="J266" s="516"/>
    </row>
    <row r="267" spans="1:10" ht="13.5" thickBot="1">
      <c r="A267" s="1196"/>
      <c r="B267" s="1197"/>
      <c r="C267" s="1178"/>
      <c r="D267" s="1179"/>
      <c r="E267" s="355" t="s">
        <v>2533</v>
      </c>
      <c r="F267" s="356"/>
      <c r="G267" s="356"/>
      <c r="H267" s="356"/>
      <c r="I267" s="481" t="s">
        <v>2534</v>
      </c>
      <c r="J267" s="517"/>
    </row>
    <row r="268" spans="1:10" ht="12.75">
      <c r="A268" s="1196"/>
      <c r="B268" s="1197"/>
      <c r="C268" s="1174" t="s">
        <v>2535</v>
      </c>
      <c r="D268" s="1175"/>
      <c r="E268" s="351" t="s">
        <v>2314</v>
      </c>
      <c r="F268" s="352"/>
      <c r="G268" s="352"/>
      <c r="H268" s="352"/>
      <c r="I268" s="479" t="s">
        <v>2536</v>
      </c>
      <c r="J268" s="518"/>
    </row>
    <row r="269" spans="1:10" ht="12.75">
      <c r="A269" s="1196"/>
      <c r="B269" s="1197"/>
      <c r="C269" s="1176"/>
      <c r="D269" s="1177"/>
      <c r="E269" s="353" t="s">
        <v>2484</v>
      </c>
      <c r="F269" s="354"/>
      <c r="G269" s="354"/>
      <c r="H269" s="354"/>
      <c r="I269" s="480" t="s">
        <v>2537</v>
      </c>
      <c r="J269" s="516"/>
    </row>
    <row r="270" spans="1:10" ht="12.75">
      <c r="A270" s="1196"/>
      <c r="B270" s="1197"/>
      <c r="C270" s="1176"/>
      <c r="D270" s="1177"/>
      <c r="E270" s="353" t="s">
        <v>2528</v>
      </c>
      <c r="F270" s="354"/>
      <c r="G270" s="354"/>
      <c r="H270" s="354"/>
      <c r="I270" s="480" t="s">
        <v>2538</v>
      </c>
      <c r="J270" s="516"/>
    </row>
    <row r="271" spans="1:10" ht="12.75">
      <c r="A271" s="1196"/>
      <c r="B271" s="1197"/>
      <c r="C271" s="1176"/>
      <c r="D271" s="1177"/>
      <c r="E271" s="353" t="s">
        <v>2488</v>
      </c>
      <c r="F271" s="354"/>
      <c r="G271" s="354"/>
      <c r="H271" s="354"/>
      <c r="I271" s="480" t="s">
        <v>2539</v>
      </c>
      <c r="J271" s="516"/>
    </row>
    <row r="272" spans="1:10" ht="12.75">
      <c r="A272" s="1196"/>
      <c r="B272" s="1197"/>
      <c r="C272" s="1176"/>
      <c r="D272" s="1177"/>
      <c r="E272" s="353" t="s">
        <v>2531</v>
      </c>
      <c r="F272" s="354"/>
      <c r="G272" s="354"/>
      <c r="H272" s="354"/>
      <c r="I272" s="480" t="s">
        <v>2540</v>
      </c>
      <c r="J272" s="516"/>
    </row>
    <row r="273" spans="1:10" ht="13.5" thickBot="1">
      <c r="A273" s="1196"/>
      <c r="B273" s="1197"/>
      <c r="C273" s="1178"/>
      <c r="D273" s="1179"/>
      <c r="E273" s="355" t="s">
        <v>2533</v>
      </c>
      <c r="F273" s="356"/>
      <c r="G273" s="356"/>
      <c r="H273" s="356"/>
      <c r="I273" s="481" t="s">
        <v>2541</v>
      </c>
      <c r="J273" s="517"/>
    </row>
    <row r="274" spans="1:10" ht="12.75">
      <c r="A274" s="1196"/>
      <c r="B274" s="1197"/>
      <c r="C274" s="1174" t="s">
        <v>2542</v>
      </c>
      <c r="D274" s="1175"/>
      <c r="E274" s="351" t="s">
        <v>2314</v>
      </c>
      <c r="F274" s="352"/>
      <c r="G274" s="352"/>
      <c r="H274" s="352"/>
      <c r="I274" s="479" t="s">
        <v>2543</v>
      </c>
      <c r="J274" s="518"/>
    </row>
    <row r="275" spans="1:10" ht="13.5" thickBot="1">
      <c r="A275" s="1196"/>
      <c r="B275" s="1197"/>
      <c r="C275" s="1178"/>
      <c r="D275" s="1179"/>
      <c r="E275" s="355" t="s">
        <v>2450</v>
      </c>
      <c r="F275" s="356"/>
      <c r="G275" s="356"/>
      <c r="H275" s="356"/>
      <c r="I275" s="481" t="s">
        <v>2544</v>
      </c>
      <c r="J275" s="517"/>
    </row>
    <row r="276" spans="1:10" ht="12.75">
      <c r="A276" s="1196"/>
      <c r="B276" s="1197"/>
      <c r="C276" s="1174" t="s">
        <v>2457</v>
      </c>
      <c r="D276" s="1175"/>
      <c r="E276" s="351" t="s">
        <v>2314</v>
      </c>
      <c r="F276" s="352"/>
      <c r="G276" s="352"/>
      <c r="H276" s="352"/>
      <c r="I276" s="479" t="s">
        <v>2545</v>
      </c>
      <c r="J276" s="518"/>
    </row>
    <row r="277" spans="1:10" ht="12.75">
      <c r="A277" s="1196"/>
      <c r="B277" s="1197"/>
      <c r="C277" s="1176"/>
      <c r="D277" s="1177"/>
      <c r="E277" s="353" t="s">
        <v>2474</v>
      </c>
      <c r="F277" s="354"/>
      <c r="G277" s="354"/>
      <c r="H277" s="354"/>
      <c r="I277" s="480" t="s">
        <v>2546</v>
      </c>
      <c r="J277" s="516"/>
    </row>
    <row r="278" spans="1:10" ht="13.5" thickBot="1">
      <c r="A278" s="1196"/>
      <c r="B278" s="1197"/>
      <c r="C278" s="1178"/>
      <c r="D278" s="1179"/>
      <c r="E278" s="355" t="s">
        <v>2547</v>
      </c>
      <c r="F278" s="356"/>
      <c r="G278" s="356"/>
      <c r="H278" s="356"/>
      <c r="I278" s="481" t="s">
        <v>2548</v>
      </c>
      <c r="J278" s="517"/>
    </row>
    <row r="279" spans="1:10" ht="12.75">
      <c r="A279" s="1196"/>
      <c r="B279" s="1197"/>
      <c r="C279" s="1174" t="s">
        <v>2495</v>
      </c>
      <c r="D279" s="1175"/>
      <c r="E279" s="339" t="s">
        <v>2494</v>
      </c>
      <c r="F279" s="340"/>
      <c r="G279" s="340"/>
      <c r="H279" s="340"/>
      <c r="I279" s="479" t="s">
        <v>1642</v>
      </c>
      <c r="J279" s="519"/>
    </row>
    <row r="280" spans="1:10" ht="12.75">
      <c r="A280" s="1196"/>
      <c r="B280" s="1197"/>
      <c r="C280" s="1176"/>
      <c r="D280" s="1177"/>
      <c r="E280" s="344" t="s">
        <v>2549</v>
      </c>
      <c r="F280" s="345"/>
      <c r="G280" s="345"/>
      <c r="H280" s="345"/>
      <c r="I280" s="480" t="s">
        <v>2550</v>
      </c>
      <c r="J280" s="516"/>
    </row>
    <row r="281" spans="1:10" ht="13.5" thickBot="1">
      <c r="A281" s="1198"/>
      <c r="B281" s="1199"/>
      <c r="C281" s="1178"/>
      <c r="D281" s="1179"/>
      <c r="E281" s="346" t="s">
        <v>2551</v>
      </c>
      <c r="F281" s="347"/>
      <c r="G281" s="347"/>
      <c r="H281" s="347"/>
      <c r="I281" s="481" t="s">
        <v>2552</v>
      </c>
      <c r="J281" s="517"/>
    </row>
  </sheetData>
  <sheetProtection password="D63C" sheet="1"/>
  <mergeCells count="217">
    <mergeCell ref="E250:E251"/>
    <mergeCell ref="E252:E254"/>
    <mergeCell ref="A255:B281"/>
    <mergeCell ref="A1:H2"/>
    <mergeCell ref="A7:H7"/>
    <mergeCell ref="A8:A141"/>
    <mergeCell ref="A142:B230"/>
    <mergeCell ref="A231:B237"/>
    <mergeCell ref="A238:B249"/>
    <mergeCell ref="C231:D235"/>
    <mergeCell ref="C236:D237"/>
    <mergeCell ref="C238:D242"/>
    <mergeCell ref="C243:D246"/>
    <mergeCell ref="C255:D255"/>
    <mergeCell ref="C256:D258"/>
    <mergeCell ref="C249:D249"/>
    <mergeCell ref="A250:D254"/>
    <mergeCell ref="C259:D261"/>
    <mergeCell ref="C262:D267"/>
    <mergeCell ref="C268:D273"/>
    <mergeCell ref="C274:D275"/>
    <mergeCell ref="C276:D278"/>
    <mergeCell ref="C279:D281"/>
    <mergeCell ref="C100:F104"/>
    <mergeCell ref="C105:F108"/>
    <mergeCell ref="C109:F113"/>
    <mergeCell ref="C114:F118"/>
    <mergeCell ref="C226:D230"/>
    <mergeCell ref="C247:D248"/>
    <mergeCell ref="C192:D208"/>
    <mergeCell ref="E192:F198"/>
    <mergeCell ref="E199:F202"/>
    <mergeCell ref="E203:F208"/>
    <mergeCell ref="C209:D225"/>
    <mergeCell ref="E209:F215"/>
    <mergeCell ref="E216:F219"/>
    <mergeCell ref="E220:F225"/>
    <mergeCell ref="C174:D176"/>
    <mergeCell ref="E174:H174"/>
    <mergeCell ref="E175:H175"/>
    <mergeCell ref="E176:H176"/>
    <mergeCell ref="C177:D184"/>
    <mergeCell ref="E177:H177"/>
    <mergeCell ref="E178:H178"/>
    <mergeCell ref="E179:H179"/>
    <mergeCell ref="E180:H180"/>
    <mergeCell ref="E181:H181"/>
    <mergeCell ref="E182:H182"/>
    <mergeCell ref="E183:H183"/>
    <mergeCell ref="E184:H184"/>
    <mergeCell ref="C185:D191"/>
    <mergeCell ref="E185:H185"/>
    <mergeCell ref="E186:H186"/>
    <mergeCell ref="E187:H187"/>
    <mergeCell ref="E188:E191"/>
    <mergeCell ref="C162:D168"/>
    <mergeCell ref="E162:H162"/>
    <mergeCell ref="E163:H163"/>
    <mergeCell ref="E164:H164"/>
    <mergeCell ref="E165:H165"/>
    <mergeCell ref="E166:H166"/>
    <mergeCell ref="E167:H167"/>
    <mergeCell ref="E168:H168"/>
    <mergeCell ref="C169:D173"/>
    <mergeCell ref="E169:H169"/>
    <mergeCell ref="E170:H170"/>
    <mergeCell ref="E171:H171"/>
    <mergeCell ref="E172:H172"/>
    <mergeCell ref="E173:H173"/>
    <mergeCell ref="E150:H150"/>
    <mergeCell ref="C151:D153"/>
    <mergeCell ref="E151:H151"/>
    <mergeCell ref="E152:H152"/>
    <mergeCell ref="E153:H153"/>
    <mergeCell ref="C154:D155"/>
    <mergeCell ref="E154:H154"/>
    <mergeCell ref="E155:H155"/>
    <mergeCell ref="C142:D150"/>
    <mergeCell ref="E142:F146"/>
    <mergeCell ref="C156:D159"/>
    <mergeCell ref="E156:H156"/>
    <mergeCell ref="E157:H157"/>
    <mergeCell ref="E158:H158"/>
    <mergeCell ref="E159:H159"/>
    <mergeCell ref="C160:D161"/>
    <mergeCell ref="E160:H160"/>
    <mergeCell ref="E161:H161"/>
    <mergeCell ref="G143:H143"/>
    <mergeCell ref="G144:H144"/>
    <mergeCell ref="G145:H145"/>
    <mergeCell ref="G146:H146"/>
    <mergeCell ref="E147:H147"/>
    <mergeCell ref="E148:H148"/>
    <mergeCell ref="E149:H149"/>
    <mergeCell ref="C130:D135"/>
    <mergeCell ref="E130:E131"/>
    <mergeCell ref="G130:H130"/>
    <mergeCell ref="G131:H131"/>
    <mergeCell ref="E132:E133"/>
    <mergeCell ref="G132:H132"/>
    <mergeCell ref="G133:H133"/>
    <mergeCell ref="E134:E135"/>
    <mergeCell ref="G134:H134"/>
    <mergeCell ref="G135:H135"/>
    <mergeCell ref="C136:F139"/>
    <mergeCell ref="G136:H136"/>
    <mergeCell ref="G137:H137"/>
    <mergeCell ref="G138:H138"/>
    <mergeCell ref="G139:H139"/>
    <mergeCell ref="C140:F141"/>
    <mergeCell ref="G140:H140"/>
    <mergeCell ref="G141:H141"/>
    <mergeCell ref="B119:B141"/>
    <mergeCell ref="C119:F121"/>
    <mergeCell ref="G119:H119"/>
    <mergeCell ref="G120:H120"/>
    <mergeCell ref="G121:H121"/>
    <mergeCell ref="C122:F123"/>
    <mergeCell ref="G122:H122"/>
    <mergeCell ref="G123:H123"/>
    <mergeCell ref="C124:F126"/>
    <mergeCell ref="G124:H124"/>
    <mergeCell ref="G125:H125"/>
    <mergeCell ref="G126:H126"/>
    <mergeCell ref="C127:F128"/>
    <mergeCell ref="G127:H127"/>
    <mergeCell ref="G128:H128"/>
    <mergeCell ref="C129:F129"/>
    <mergeCell ref="G129:H129"/>
    <mergeCell ref="C58:D65"/>
    <mergeCell ref="C66:D67"/>
    <mergeCell ref="C68:D71"/>
    <mergeCell ref="C72:D72"/>
    <mergeCell ref="C73:D74"/>
    <mergeCell ref="C75:D78"/>
    <mergeCell ref="G76:H76"/>
    <mergeCell ref="G77:H77"/>
    <mergeCell ref="E78:H78"/>
    <mergeCell ref="C79:D88"/>
    <mergeCell ref="E79:H79"/>
    <mergeCell ref="E80:H80"/>
    <mergeCell ref="E81:H81"/>
    <mergeCell ref="E82:H82"/>
    <mergeCell ref="E83:H83"/>
    <mergeCell ref="E84:H84"/>
    <mergeCell ref="E68:F70"/>
    <mergeCell ref="E76:F77"/>
    <mergeCell ref="B100:B118"/>
    <mergeCell ref="E95:F96"/>
    <mergeCell ref="B97:F99"/>
    <mergeCell ref="B91:D96"/>
    <mergeCell ref="E85:F88"/>
    <mergeCell ref="E91:F92"/>
    <mergeCell ref="E93:F94"/>
    <mergeCell ref="B58:B90"/>
    <mergeCell ref="C89:F90"/>
    <mergeCell ref="C50:D57"/>
    <mergeCell ref="E50:H50"/>
    <mergeCell ref="E51:H51"/>
    <mergeCell ref="E52:H52"/>
    <mergeCell ref="E53:H53"/>
    <mergeCell ref="E54:H54"/>
    <mergeCell ref="E55:H55"/>
    <mergeCell ref="E56:H56"/>
    <mergeCell ref="E57:H57"/>
    <mergeCell ref="C47:D49"/>
    <mergeCell ref="E47:H47"/>
    <mergeCell ref="E48:H48"/>
    <mergeCell ref="E49:H49"/>
    <mergeCell ref="B37:B57"/>
    <mergeCell ref="C37:D40"/>
    <mergeCell ref="E37:H37"/>
    <mergeCell ref="E38:H38"/>
    <mergeCell ref="E39:H39"/>
    <mergeCell ref="E40:H40"/>
    <mergeCell ref="E35:H35"/>
    <mergeCell ref="E36:H36"/>
    <mergeCell ref="E44:H44"/>
    <mergeCell ref="C45:D46"/>
    <mergeCell ref="E45:H45"/>
    <mergeCell ref="E46:H46"/>
    <mergeCell ref="C41:D44"/>
    <mergeCell ref="E41:H41"/>
    <mergeCell ref="E42:H42"/>
    <mergeCell ref="E43:H43"/>
    <mergeCell ref="E26:H26"/>
    <mergeCell ref="E27:H27"/>
    <mergeCell ref="C28:D36"/>
    <mergeCell ref="E28:H28"/>
    <mergeCell ref="E29:H29"/>
    <mergeCell ref="E30:H30"/>
    <mergeCell ref="E31:H31"/>
    <mergeCell ref="E32:H32"/>
    <mergeCell ref="E33:H33"/>
    <mergeCell ref="E34:H34"/>
    <mergeCell ref="E20:H20"/>
    <mergeCell ref="E21:H21"/>
    <mergeCell ref="E22:H22"/>
    <mergeCell ref="E23:H23"/>
    <mergeCell ref="E24:H24"/>
    <mergeCell ref="E25:H25"/>
    <mergeCell ref="E17:H17"/>
    <mergeCell ref="E18:H18"/>
    <mergeCell ref="B8:B36"/>
    <mergeCell ref="C8:D9"/>
    <mergeCell ref="E8:H8"/>
    <mergeCell ref="E9:H9"/>
    <mergeCell ref="C10:D18"/>
    <mergeCell ref="E10:H10"/>
    <mergeCell ref="C19:D27"/>
    <mergeCell ref="E19:H19"/>
    <mergeCell ref="E11:H11"/>
    <mergeCell ref="E12:H12"/>
    <mergeCell ref="E13:H13"/>
    <mergeCell ref="E14:H14"/>
    <mergeCell ref="E15:H15"/>
    <mergeCell ref="E16:H1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FFCC"/>
  </sheetPr>
  <dimension ref="A1:I51"/>
  <sheetViews>
    <sheetView showGridLines="0" zoomScalePageLayoutView="0" workbookViewId="0" topLeftCell="A1">
      <selection activeCell="A1" sqref="A1:G2"/>
    </sheetView>
  </sheetViews>
  <sheetFormatPr defaultColWidth="11.421875" defaultRowHeight="12.75"/>
  <cols>
    <col min="1" max="1" width="8.140625" style="0" customWidth="1"/>
    <col min="2" max="2" width="5.7109375" style="0" customWidth="1"/>
    <col min="3" max="3" width="8.140625" style="0" customWidth="1"/>
    <col min="4" max="4" width="12.00390625" style="0" customWidth="1"/>
    <col min="5" max="5" width="15.7109375" style="0" customWidth="1"/>
    <col min="6" max="6" width="18.7109375" style="0" customWidth="1"/>
    <col min="7" max="7" width="13.421875" style="0" customWidth="1"/>
    <col min="8" max="8" width="9.140625" style="0" customWidth="1"/>
    <col min="9" max="9" width="12.8515625" style="0" customWidth="1"/>
  </cols>
  <sheetData>
    <row r="1" spans="1:9" ht="18" customHeight="1">
      <c r="A1" s="675" t="s">
        <v>2553</v>
      </c>
      <c r="B1" s="675"/>
      <c r="C1" s="675"/>
      <c r="D1" s="675"/>
      <c r="E1" s="675"/>
      <c r="F1" s="675"/>
      <c r="G1" s="675"/>
      <c r="H1" s="11"/>
      <c r="I1" s="11"/>
    </row>
    <row r="2" spans="1:9" ht="18" customHeight="1">
      <c r="A2" s="675"/>
      <c r="B2" s="675"/>
      <c r="C2" s="675"/>
      <c r="D2" s="675"/>
      <c r="E2" s="675"/>
      <c r="F2" s="675"/>
      <c r="G2" s="675"/>
      <c r="H2" s="11"/>
      <c r="I2" s="11"/>
    </row>
    <row r="3" spans="1:9" ht="12.75" customHeight="1">
      <c r="A3" s="3" t="s">
        <v>817</v>
      </c>
      <c r="B3" s="4">
        <f>clues</f>
        <v>0</v>
      </c>
      <c r="C3" s="4"/>
      <c r="D3" s="4"/>
      <c r="E3" s="4"/>
      <c r="F3" s="4"/>
      <c r="G3" s="3"/>
      <c r="H3" s="3"/>
      <c r="I3" s="2"/>
    </row>
    <row r="4" spans="1:9" ht="12.75">
      <c r="A4" s="3" t="s">
        <v>1866</v>
      </c>
      <c r="B4" s="3"/>
      <c r="C4" s="3"/>
      <c r="D4" s="4">
        <f>unidad</f>
        <v>0</v>
      </c>
      <c r="E4" s="4"/>
      <c r="F4" s="4"/>
      <c r="G4" s="4"/>
      <c r="H4" s="4"/>
      <c r="I4" s="4"/>
    </row>
    <row r="5" spans="1:9" ht="11.25" customHeight="1">
      <c r="A5" s="7" t="s">
        <v>1865</v>
      </c>
      <c r="B5" s="4">
        <f>mes</f>
        <v>0</v>
      </c>
      <c r="C5" s="4"/>
      <c r="D5" s="4"/>
      <c r="E5" s="3"/>
      <c r="F5" s="3"/>
      <c r="G5" s="3"/>
      <c r="H5" s="7" t="s">
        <v>0</v>
      </c>
      <c r="I5" s="6">
        <f>anno</f>
        <v>2020</v>
      </c>
    </row>
    <row r="6" spans="1:9" ht="13.5" customHeight="1" thickBot="1">
      <c r="A6" s="1"/>
      <c r="B6" s="1"/>
      <c r="C6" s="1"/>
      <c r="D6" s="1"/>
      <c r="E6" s="1"/>
      <c r="F6" s="1"/>
      <c r="G6" s="1"/>
      <c r="H6" s="1"/>
      <c r="I6" s="1"/>
    </row>
    <row r="7" spans="1:9" ht="11.25" customHeight="1" thickBot="1">
      <c r="A7" s="691" t="s">
        <v>57</v>
      </c>
      <c r="B7" s="692"/>
      <c r="C7" s="692"/>
      <c r="D7" s="692"/>
      <c r="E7" s="692"/>
      <c r="F7" s="692"/>
      <c r="G7" s="693"/>
      <c r="H7" s="204" t="s">
        <v>1421</v>
      </c>
      <c r="I7" s="41" t="s">
        <v>1</v>
      </c>
    </row>
    <row r="8" spans="1:9" ht="13.5" customHeight="1">
      <c r="A8" s="684" t="s">
        <v>2554</v>
      </c>
      <c r="B8" s="584" t="s">
        <v>2555</v>
      </c>
      <c r="C8" s="586"/>
      <c r="D8" s="1200" t="s">
        <v>2556</v>
      </c>
      <c r="E8" s="1201"/>
      <c r="F8" s="1201"/>
      <c r="G8" s="1202"/>
      <c r="H8" s="388" t="s">
        <v>2557</v>
      </c>
      <c r="I8" s="494"/>
    </row>
    <row r="9" spans="1:9" ht="13.5" customHeight="1" thickBot="1">
      <c r="A9" s="1206"/>
      <c r="B9" s="590"/>
      <c r="C9" s="592"/>
      <c r="D9" s="1203" t="s">
        <v>2558</v>
      </c>
      <c r="E9" s="1204"/>
      <c r="F9" s="1204"/>
      <c r="G9" s="1205"/>
      <c r="H9" s="390" t="s">
        <v>2559</v>
      </c>
      <c r="I9" s="496"/>
    </row>
    <row r="10" spans="1:9" ht="13.5" customHeight="1">
      <c r="A10" s="1206"/>
      <c r="B10" s="584" t="s">
        <v>2560</v>
      </c>
      <c r="C10" s="586"/>
      <c r="D10" s="1200" t="s">
        <v>2556</v>
      </c>
      <c r="E10" s="1201" t="s">
        <v>2561</v>
      </c>
      <c r="F10" s="1201"/>
      <c r="G10" s="1202"/>
      <c r="H10" s="388" t="s">
        <v>2561</v>
      </c>
      <c r="I10" s="494"/>
    </row>
    <row r="11" spans="1:9" ht="13.5" customHeight="1" thickBot="1">
      <c r="A11" s="1206"/>
      <c r="B11" s="590"/>
      <c r="C11" s="592"/>
      <c r="D11" s="1203" t="s">
        <v>2558</v>
      </c>
      <c r="E11" s="1204" t="s">
        <v>2562</v>
      </c>
      <c r="F11" s="1204"/>
      <c r="G11" s="1205"/>
      <c r="H11" s="390" t="s">
        <v>2562</v>
      </c>
      <c r="I11" s="496"/>
    </row>
    <row r="12" spans="1:9" ht="13.5" customHeight="1">
      <c r="A12" s="1206"/>
      <c r="B12" s="584" t="s">
        <v>2563</v>
      </c>
      <c r="C12" s="586"/>
      <c r="D12" s="1200" t="s">
        <v>2556</v>
      </c>
      <c r="E12" s="1201" t="s">
        <v>2564</v>
      </c>
      <c r="F12" s="1201"/>
      <c r="G12" s="1202"/>
      <c r="H12" s="388" t="s">
        <v>2564</v>
      </c>
      <c r="I12" s="494"/>
    </row>
    <row r="13" spans="1:9" ht="13.5" customHeight="1" thickBot="1">
      <c r="A13" s="685"/>
      <c r="B13" s="590"/>
      <c r="C13" s="592"/>
      <c r="D13" s="1207" t="s">
        <v>2558</v>
      </c>
      <c r="E13" s="1208" t="s">
        <v>2565</v>
      </c>
      <c r="F13" s="1208"/>
      <c r="G13" s="1209"/>
      <c r="H13" s="390" t="s">
        <v>2565</v>
      </c>
      <c r="I13" s="496"/>
    </row>
    <row r="14" spans="1:9" ht="13.5" customHeight="1">
      <c r="A14" s="584" t="s">
        <v>2566</v>
      </c>
      <c r="B14" s="585"/>
      <c r="C14" s="586"/>
      <c r="D14" s="1211" t="s">
        <v>2560</v>
      </c>
      <c r="E14" s="1212"/>
      <c r="F14" s="1212"/>
      <c r="G14" s="1213"/>
      <c r="H14" s="388" t="s">
        <v>2567</v>
      </c>
      <c r="I14" s="494"/>
    </row>
    <row r="15" spans="1:9" ht="13.5" customHeight="1" thickBot="1">
      <c r="A15" s="590"/>
      <c r="B15" s="591"/>
      <c r="C15" s="592"/>
      <c r="D15" s="1214" t="s">
        <v>2568</v>
      </c>
      <c r="E15" s="1215"/>
      <c r="F15" s="1215"/>
      <c r="G15" s="1216"/>
      <c r="H15" s="391" t="s">
        <v>2569</v>
      </c>
      <c r="I15" s="542"/>
    </row>
    <row r="16" spans="1:9" ht="13.5" customHeight="1" thickBot="1">
      <c r="A16" s="584" t="s">
        <v>2570</v>
      </c>
      <c r="B16" s="586"/>
      <c r="C16" s="584" t="s">
        <v>2555</v>
      </c>
      <c r="D16" s="586"/>
      <c r="E16" s="685" t="s">
        <v>2556</v>
      </c>
      <c r="F16" s="1217" t="s">
        <v>2571</v>
      </c>
      <c r="G16" s="382" t="s">
        <v>2572</v>
      </c>
      <c r="H16" s="380" t="s">
        <v>2573</v>
      </c>
      <c r="I16" s="494"/>
    </row>
    <row r="17" spans="1:9" ht="13.5" customHeight="1" thickBot="1">
      <c r="A17" s="587"/>
      <c r="B17" s="589"/>
      <c r="C17" s="587"/>
      <c r="D17" s="589"/>
      <c r="E17" s="723"/>
      <c r="F17" s="1210"/>
      <c r="G17" s="383" t="s">
        <v>2574</v>
      </c>
      <c r="H17" s="381" t="s">
        <v>2575</v>
      </c>
      <c r="I17" s="496"/>
    </row>
    <row r="18" spans="1:9" ht="13.5" customHeight="1" thickBot="1">
      <c r="A18" s="587"/>
      <c r="B18" s="589"/>
      <c r="C18" s="587"/>
      <c r="D18" s="589"/>
      <c r="E18" s="723"/>
      <c r="F18" s="1210" t="s">
        <v>2576</v>
      </c>
      <c r="G18" s="382" t="s">
        <v>2572</v>
      </c>
      <c r="H18" s="380" t="s">
        <v>2577</v>
      </c>
      <c r="I18" s="494"/>
    </row>
    <row r="19" spans="1:9" ht="13.5" customHeight="1" thickBot="1">
      <c r="A19" s="587"/>
      <c r="B19" s="589"/>
      <c r="C19" s="587"/>
      <c r="D19" s="589"/>
      <c r="E19" s="723"/>
      <c r="F19" s="1210"/>
      <c r="G19" s="383" t="s">
        <v>2574</v>
      </c>
      <c r="H19" s="381" t="s">
        <v>2578</v>
      </c>
      <c r="I19" s="496"/>
    </row>
    <row r="20" spans="1:9" ht="13.5" customHeight="1" thickBot="1">
      <c r="A20" s="587"/>
      <c r="B20" s="589"/>
      <c r="C20" s="587"/>
      <c r="D20" s="589"/>
      <c r="E20" s="723" t="s">
        <v>2558</v>
      </c>
      <c r="F20" s="1210" t="s">
        <v>2571</v>
      </c>
      <c r="G20" s="382" t="s">
        <v>2572</v>
      </c>
      <c r="H20" s="380" t="s">
        <v>2579</v>
      </c>
      <c r="I20" s="494"/>
    </row>
    <row r="21" spans="1:9" ht="13.5" customHeight="1" thickBot="1">
      <c r="A21" s="587"/>
      <c r="B21" s="589"/>
      <c r="C21" s="587"/>
      <c r="D21" s="589"/>
      <c r="E21" s="723"/>
      <c r="F21" s="1210"/>
      <c r="G21" s="383" t="s">
        <v>2574</v>
      </c>
      <c r="H21" s="381" t="s">
        <v>2580</v>
      </c>
      <c r="I21" s="496"/>
    </row>
    <row r="22" spans="1:9" ht="13.5" customHeight="1" thickBot="1">
      <c r="A22" s="587"/>
      <c r="B22" s="589"/>
      <c r="C22" s="587"/>
      <c r="D22" s="589"/>
      <c r="E22" s="723"/>
      <c r="F22" s="1210" t="s">
        <v>2576</v>
      </c>
      <c r="G22" s="382" t="s">
        <v>2572</v>
      </c>
      <c r="H22" s="380" t="s">
        <v>2581</v>
      </c>
      <c r="I22" s="494"/>
    </row>
    <row r="23" spans="1:9" ht="13.5" customHeight="1" thickBot="1">
      <c r="A23" s="587"/>
      <c r="B23" s="589"/>
      <c r="C23" s="590"/>
      <c r="D23" s="592"/>
      <c r="E23" s="723"/>
      <c r="F23" s="1210"/>
      <c r="G23" s="383" t="s">
        <v>2574</v>
      </c>
      <c r="H23" s="381" t="s">
        <v>2582</v>
      </c>
      <c r="I23" s="496"/>
    </row>
    <row r="24" spans="1:9" ht="13.5" customHeight="1" thickBot="1">
      <c r="A24" s="587"/>
      <c r="B24" s="589"/>
      <c r="C24" s="584" t="s">
        <v>2560</v>
      </c>
      <c r="D24" s="586"/>
      <c r="E24" s="723" t="s">
        <v>2556</v>
      </c>
      <c r="F24" s="1210" t="s">
        <v>2571</v>
      </c>
      <c r="G24" s="382" t="s">
        <v>2572</v>
      </c>
      <c r="H24" s="380" t="s">
        <v>2583</v>
      </c>
      <c r="I24" s="494"/>
    </row>
    <row r="25" spans="1:9" ht="13.5" customHeight="1" thickBot="1">
      <c r="A25" s="587"/>
      <c r="B25" s="589"/>
      <c r="C25" s="587"/>
      <c r="D25" s="589"/>
      <c r="E25" s="723"/>
      <c r="F25" s="1210"/>
      <c r="G25" s="383" t="s">
        <v>2574</v>
      </c>
      <c r="H25" s="381" t="s">
        <v>2584</v>
      </c>
      <c r="I25" s="496"/>
    </row>
    <row r="26" spans="1:9" ht="13.5" customHeight="1" thickBot="1">
      <c r="A26" s="587"/>
      <c r="B26" s="589"/>
      <c r="C26" s="587"/>
      <c r="D26" s="589"/>
      <c r="E26" s="723"/>
      <c r="F26" s="1210" t="s">
        <v>2576</v>
      </c>
      <c r="G26" s="382" t="s">
        <v>2572</v>
      </c>
      <c r="H26" s="380" t="s">
        <v>2585</v>
      </c>
      <c r="I26" s="494"/>
    </row>
    <row r="27" spans="1:9" ht="13.5" customHeight="1" thickBot="1">
      <c r="A27" s="587"/>
      <c r="B27" s="589"/>
      <c r="C27" s="587"/>
      <c r="D27" s="589"/>
      <c r="E27" s="723"/>
      <c r="F27" s="1210"/>
      <c r="G27" s="383" t="s">
        <v>2574</v>
      </c>
      <c r="H27" s="381" t="s">
        <v>2586</v>
      </c>
      <c r="I27" s="496"/>
    </row>
    <row r="28" spans="1:9" ht="13.5" customHeight="1" thickBot="1">
      <c r="A28" s="587"/>
      <c r="B28" s="589"/>
      <c r="C28" s="587"/>
      <c r="D28" s="589"/>
      <c r="E28" s="723" t="s">
        <v>2558</v>
      </c>
      <c r="F28" s="1210" t="s">
        <v>2571</v>
      </c>
      <c r="G28" s="382" t="s">
        <v>2572</v>
      </c>
      <c r="H28" s="380" t="s">
        <v>2587</v>
      </c>
      <c r="I28" s="494"/>
    </row>
    <row r="29" spans="1:9" ht="13.5" customHeight="1" thickBot="1">
      <c r="A29" s="587"/>
      <c r="B29" s="589"/>
      <c r="C29" s="587"/>
      <c r="D29" s="589"/>
      <c r="E29" s="723"/>
      <c r="F29" s="1210"/>
      <c r="G29" s="383" t="s">
        <v>2574</v>
      </c>
      <c r="H29" s="381" t="s">
        <v>2588</v>
      </c>
      <c r="I29" s="496"/>
    </row>
    <row r="30" spans="1:9" ht="13.5" customHeight="1" thickBot="1">
      <c r="A30" s="587"/>
      <c r="B30" s="589"/>
      <c r="C30" s="587"/>
      <c r="D30" s="589"/>
      <c r="E30" s="723"/>
      <c r="F30" s="1210" t="s">
        <v>2576</v>
      </c>
      <c r="G30" s="382" t="s">
        <v>2572</v>
      </c>
      <c r="H30" s="380" t="s">
        <v>2589</v>
      </c>
      <c r="I30" s="494"/>
    </row>
    <row r="31" spans="1:9" ht="13.5" customHeight="1" thickBot="1">
      <c r="A31" s="587"/>
      <c r="B31" s="589"/>
      <c r="C31" s="590"/>
      <c r="D31" s="592"/>
      <c r="E31" s="723"/>
      <c r="F31" s="1210"/>
      <c r="G31" s="383" t="s">
        <v>2574</v>
      </c>
      <c r="H31" s="381" t="s">
        <v>2590</v>
      </c>
      <c r="I31" s="496"/>
    </row>
    <row r="32" spans="1:9" ht="13.5" customHeight="1" thickBot="1">
      <c r="A32" s="587"/>
      <c r="B32" s="589"/>
      <c r="C32" s="584" t="s">
        <v>2563</v>
      </c>
      <c r="D32" s="586"/>
      <c r="E32" s="723" t="s">
        <v>2556</v>
      </c>
      <c r="F32" s="1210" t="s">
        <v>2571</v>
      </c>
      <c r="G32" s="382" t="s">
        <v>2572</v>
      </c>
      <c r="H32" s="380" t="s">
        <v>2591</v>
      </c>
      <c r="I32" s="494"/>
    </row>
    <row r="33" spans="1:9" ht="13.5" customHeight="1" thickBot="1">
      <c r="A33" s="587"/>
      <c r="B33" s="589"/>
      <c r="C33" s="587"/>
      <c r="D33" s="589"/>
      <c r="E33" s="723"/>
      <c r="F33" s="1210"/>
      <c r="G33" s="383" t="s">
        <v>2574</v>
      </c>
      <c r="H33" s="381" t="s">
        <v>2592</v>
      </c>
      <c r="I33" s="496"/>
    </row>
    <row r="34" spans="1:9" ht="13.5" customHeight="1" thickBot="1">
      <c r="A34" s="587"/>
      <c r="B34" s="589"/>
      <c r="C34" s="587"/>
      <c r="D34" s="589"/>
      <c r="E34" s="723"/>
      <c r="F34" s="1210" t="s">
        <v>2576</v>
      </c>
      <c r="G34" s="382" t="s">
        <v>2572</v>
      </c>
      <c r="H34" s="380" t="s">
        <v>2593</v>
      </c>
      <c r="I34" s="494"/>
    </row>
    <row r="35" spans="1:9" ht="13.5" customHeight="1" thickBot="1">
      <c r="A35" s="587"/>
      <c r="B35" s="589"/>
      <c r="C35" s="587"/>
      <c r="D35" s="589"/>
      <c r="E35" s="723"/>
      <c r="F35" s="1210"/>
      <c r="G35" s="383" t="s">
        <v>2574</v>
      </c>
      <c r="H35" s="381" t="s">
        <v>2594</v>
      </c>
      <c r="I35" s="496"/>
    </row>
    <row r="36" spans="1:9" ht="13.5" customHeight="1" thickBot="1">
      <c r="A36" s="587"/>
      <c r="B36" s="589"/>
      <c r="C36" s="587"/>
      <c r="D36" s="589"/>
      <c r="E36" s="723" t="s">
        <v>2558</v>
      </c>
      <c r="F36" s="1210" t="s">
        <v>2571</v>
      </c>
      <c r="G36" s="382" t="s">
        <v>2572</v>
      </c>
      <c r="H36" s="380" t="s">
        <v>2595</v>
      </c>
      <c r="I36" s="494"/>
    </row>
    <row r="37" spans="1:9" ht="13.5" customHeight="1" thickBot="1">
      <c r="A37" s="587"/>
      <c r="B37" s="589"/>
      <c r="C37" s="587"/>
      <c r="D37" s="589"/>
      <c r="E37" s="723"/>
      <c r="F37" s="1210"/>
      <c r="G37" s="383" t="s">
        <v>2574</v>
      </c>
      <c r="H37" s="381" t="s">
        <v>2596</v>
      </c>
      <c r="I37" s="496"/>
    </row>
    <row r="38" spans="1:9" ht="13.5" customHeight="1" thickBot="1">
      <c r="A38" s="587"/>
      <c r="B38" s="589"/>
      <c r="C38" s="587"/>
      <c r="D38" s="589"/>
      <c r="E38" s="723"/>
      <c r="F38" s="1210" t="s">
        <v>2576</v>
      </c>
      <c r="G38" s="382" t="s">
        <v>2572</v>
      </c>
      <c r="H38" s="380" t="s">
        <v>2597</v>
      </c>
      <c r="I38" s="494"/>
    </row>
    <row r="39" spans="1:9" ht="13.5" customHeight="1" thickBot="1">
      <c r="A39" s="590"/>
      <c r="B39" s="592"/>
      <c r="C39" s="590"/>
      <c r="D39" s="592"/>
      <c r="E39" s="684"/>
      <c r="F39" s="1218"/>
      <c r="G39" s="383" t="s">
        <v>2574</v>
      </c>
      <c r="H39" s="381" t="s">
        <v>2598</v>
      </c>
      <c r="I39" s="496"/>
    </row>
    <row r="40" spans="1:9" ht="13.5" customHeight="1">
      <c r="A40" s="584" t="s">
        <v>2599</v>
      </c>
      <c r="B40" s="585"/>
      <c r="C40" s="586"/>
      <c r="D40" s="584" t="s">
        <v>2555</v>
      </c>
      <c r="E40" s="586"/>
      <c r="F40" s="177" t="s">
        <v>2600</v>
      </c>
      <c r="G40" s="174"/>
      <c r="H40" s="388" t="s">
        <v>2601</v>
      </c>
      <c r="I40" s="543"/>
    </row>
    <row r="41" spans="1:9" ht="13.5" customHeight="1">
      <c r="A41" s="587"/>
      <c r="B41" s="588"/>
      <c r="C41" s="589"/>
      <c r="D41" s="587"/>
      <c r="E41" s="589"/>
      <c r="F41" s="384" t="s">
        <v>2602</v>
      </c>
      <c r="G41" s="385"/>
      <c r="H41" s="389" t="s">
        <v>2603</v>
      </c>
      <c r="I41" s="544"/>
    </row>
    <row r="42" spans="1:9" ht="13.5" customHeight="1" thickBot="1">
      <c r="A42" s="587"/>
      <c r="B42" s="588"/>
      <c r="C42" s="589"/>
      <c r="D42" s="590"/>
      <c r="E42" s="592"/>
      <c r="F42" s="386" t="s">
        <v>2556</v>
      </c>
      <c r="G42" s="387"/>
      <c r="H42" s="390" t="s">
        <v>2604</v>
      </c>
      <c r="I42" s="545"/>
    </row>
    <row r="43" spans="1:9" ht="13.5" customHeight="1">
      <c r="A43" s="587"/>
      <c r="B43" s="588"/>
      <c r="C43" s="589"/>
      <c r="D43" s="584" t="s">
        <v>2560</v>
      </c>
      <c r="E43" s="586"/>
      <c r="F43" s="177" t="s">
        <v>2600</v>
      </c>
      <c r="G43" s="174"/>
      <c r="H43" s="388" t="s">
        <v>2605</v>
      </c>
      <c r="I43" s="543"/>
    </row>
    <row r="44" spans="1:9" ht="13.5" customHeight="1">
      <c r="A44" s="587"/>
      <c r="B44" s="588"/>
      <c r="C44" s="589"/>
      <c r="D44" s="587"/>
      <c r="E44" s="589"/>
      <c r="F44" s="384" t="s">
        <v>2602</v>
      </c>
      <c r="G44" s="385"/>
      <c r="H44" s="389" t="s">
        <v>2606</v>
      </c>
      <c r="I44" s="544"/>
    </row>
    <row r="45" spans="1:9" ht="13.5" customHeight="1" thickBot="1">
      <c r="A45" s="590"/>
      <c r="B45" s="591"/>
      <c r="C45" s="592"/>
      <c r="D45" s="590"/>
      <c r="E45" s="592"/>
      <c r="F45" s="181" t="s">
        <v>2556</v>
      </c>
      <c r="G45" s="182"/>
      <c r="H45" s="390" t="s">
        <v>2607</v>
      </c>
      <c r="I45" s="545"/>
    </row>
    <row r="46" spans="1:9" ht="13.5" customHeight="1">
      <c r="A46" s="584" t="s">
        <v>2608</v>
      </c>
      <c r="B46" s="585"/>
      <c r="C46" s="586"/>
      <c r="D46" s="584" t="s">
        <v>2555</v>
      </c>
      <c r="E46" s="586"/>
      <c r="F46" s="177" t="s">
        <v>2600</v>
      </c>
      <c r="G46" s="174"/>
      <c r="H46" s="388" t="s">
        <v>2609</v>
      </c>
      <c r="I46" s="543"/>
    </row>
    <row r="47" spans="1:9" ht="13.5" customHeight="1">
      <c r="A47" s="587"/>
      <c r="B47" s="588"/>
      <c r="C47" s="589"/>
      <c r="D47" s="587"/>
      <c r="E47" s="589"/>
      <c r="F47" s="384" t="s">
        <v>2602</v>
      </c>
      <c r="G47" s="385"/>
      <c r="H47" s="389" t="s">
        <v>2610</v>
      </c>
      <c r="I47" s="544"/>
    </row>
    <row r="48" spans="1:9" ht="13.5" customHeight="1" thickBot="1">
      <c r="A48" s="587"/>
      <c r="B48" s="588"/>
      <c r="C48" s="589"/>
      <c r="D48" s="590"/>
      <c r="E48" s="592"/>
      <c r="F48" s="181" t="s">
        <v>2556</v>
      </c>
      <c r="G48" s="182"/>
      <c r="H48" s="390" t="s">
        <v>2611</v>
      </c>
      <c r="I48" s="545"/>
    </row>
    <row r="49" spans="1:9" ht="13.5" customHeight="1">
      <c r="A49" s="587"/>
      <c r="B49" s="588"/>
      <c r="C49" s="589"/>
      <c r="D49" s="584" t="s">
        <v>2560</v>
      </c>
      <c r="E49" s="586"/>
      <c r="F49" s="177" t="s">
        <v>2600</v>
      </c>
      <c r="G49" s="174"/>
      <c r="H49" s="388" t="s">
        <v>2612</v>
      </c>
      <c r="I49" s="546"/>
    </row>
    <row r="50" spans="1:9" ht="13.5" customHeight="1">
      <c r="A50" s="587"/>
      <c r="B50" s="588"/>
      <c r="C50" s="589"/>
      <c r="D50" s="587"/>
      <c r="E50" s="589"/>
      <c r="F50" s="384" t="s">
        <v>2602</v>
      </c>
      <c r="G50" s="385"/>
      <c r="H50" s="389" t="s">
        <v>2613</v>
      </c>
      <c r="I50" s="544"/>
    </row>
    <row r="51" spans="1:9" ht="13.5" customHeight="1" thickBot="1">
      <c r="A51" s="590"/>
      <c r="B51" s="591"/>
      <c r="C51" s="592"/>
      <c r="D51" s="590"/>
      <c r="E51" s="592"/>
      <c r="F51" s="181" t="s">
        <v>2556</v>
      </c>
      <c r="G51" s="182"/>
      <c r="H51" s="390" t="s">
        <v>2614</v>
      </c>
      <c r="I51" s="545"/>
    </row>
    <row r="89" ht="12.75" customHeight="1"/>
    <row r="91" ht="13.5" customHeight="1"/>
    <row r="97" ht="12.75" customHeight="1"/>
    <row r="100" ht="12.75" customHeight="1"/>
    <row r="105" ht="12.75" customHeight="1"/>
    <row r="188" ht="12.75" customHeight="1"/>
    <row r="189" ht="12.75" customHeight="1"/>
    <row r="191" ht="13.5" customHeight="1"/>
  </sheetData>
  <sheetProtection password="D63C" sheet="1"/>
  <mergeCells count="43">
    <mergeCell ref="A46:C51"/>
    <mergeCell ref="D40:E42"/>
    <mergeCell ref="D43:E45"/>
    <mergeCell ref="D46:E48"/>
    <mergeCell ref="D49:E51"/>
    <mergeCell ref="E36:E39"/>
    <mergeCell ref="C32:D39"/>
    <mergeCell ref="F38:F39"/>
    <mergeCell ref="E32:E35"/>
    <mergeCell ref="F32:F33"/>
    <mergeCell ref="F34:F35"/>
    <mergeCell ref="A16:B39"/>
    <mergeCell ref="A40:C45"/>
    <mergeCell ref="E28:E31"/>
    <mergeCell ref="C24:D31"/>
    <mergeCell ref="F28:F29"/>
    <mergeCell ref="F30:F31"/>
    <mergeCell ref="E24:E27"/>
    <mergeCell ref="F24:F25"/>
    <mergeCell ref="F26:F27"/>
    <mergeCell ref="F36:F37"/>
    <mergeCell ref="D14:G14"/>
    <mergeCell ref="D15:G15"/>
    <mergeCell ref="E16:E19"/>
    <mergeCell ref="F16:F17"/>
    <mergeCell ref="A14:C15"/>
    <mergeCell ref="C16:D23"/>
    <mergeCell ref="D13:G13"/>
    <mergeCell ref="D12:G12"/>
    <mergeCell ref="D10:G10"/>
    <mergeCell ref="D11:G11"/>
    <mergeCell ref="F18:F19"/>
    <mergeCell ref="E20:E23"/>
    <mergeCell ref="F20:F21"/>
    <mergeCell ref="F22:F23"/>
    <mergeCell ref="A1:G2"/>
    <mergeCell ref="A7:G7"/>
    <mergeCell ref="B8:C9"/>
    <mergeCell ref="D8:G8"/>
    <mergeCell ref="D9:G9"/>
    <mergeCell ref="A8:A13"/>
    <mergeCell ref="B10:C11"/>
    <mergeCell ref="B12:C13"/>
  </mergeCells>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AD119"/>
  <sheetViews>
    <sheetView showGridLines="0" zoomScalePageLayoutView="0" workbookViewId="0" topLeftCell="A1">
      <selection activeCell="A1" sqref="A1:G2"/>
    </sheetView>
  </sheetViews>
  <sheetFormatPr defaultColWidth="11.421875" defaultRowHeight="12.75"/>
  <cols>
    <col min="1" max="1" width="8.140625" style="8" customWidth="1"/>
    <col min="2" max="2" width="5.7109375" style="8" customWidth="1"/>
    <col min="3" max="3" width="8.140625" style="8" customWidth="1"/>
    <col min="4" max="4" width="12.00390625" style="8" customWidth="1"/>
    <col min="5" max="5" width="15.7109375" style="8" customWidth="1"/>
    <col min="6" max="7" width="18.7109375" style="8" customWidth="1"/>
    <col min="8" max="8" width="6.7109375" style="8" customWidth="1"/>
    <col min="9" max="9" width="12.8515625" style="8" customWidth="1"/>
    <col min="10" max="16384" width="11.421875" style="1" customWidth="1"/>
  </cols>
  <sheetData>
    <row r="1" spans="1:9" ht="18" customHeight="1">
      <c r="A1" s="675" t="s">
        <v>2040</v>
      </c>
      <c r="B1" s="675"/>
      <c r="C1" s="675"/>
      <c r="D1" s="675"/>
      <c r="E1" s="675"/>
      <c r="F1" s="675"/>
      <c r="G1" s="675"/>
      <c r="H1" s="11"/>
      <c r="I1" s="11"/>
    </row>
    <row r="2" spans="1:9" ht="18" customHeight="1">
      <c r="A2" s="675"/>
      <c r="B2" s="675"/>
      <c r="C2" s="675"/>
      <c r="D2" s="675"/>
      <c r="E2" s="675"/>
      <c r="F2" s="675"/>
      <c r="G2" s="675"/>
      <c r="H2" s="11"/>
      <c r="I2" s="11"/>
    </row>
    <row r="3" spans="1:9" ht="12.75" customHeight="1">
      <c r="A3" s="3" t="s">
        <v>817</v>
      </c>
      <c r="B3" s="4">
        <f>clues</f>
        <v>0</v>
      </c>
      <c r="C3" s="4"/>
      <c r="D3" s="4"/>
      <c r="E3" s="4"/>
      <c r="F3" s="4"/>
      <c r="G3" s="3"/>
      <c r="H3" s="3"/>
      <c r="I3" s="2"/>
    </row>
    <row r="4" spans="1:9" ht="12.75">
      <c r="A4" s="3" t="s">
        <v>1866</v>
      </c>
      <c r="B4" s="3"/>
      <c r="C4" s="3"/>
      <c r="D4" s="4">
        <f>unidad</f>
        <v>0</v>
      </c>
      <c r="E4" s="4"/>
      <c r="F4" s="4"/>
      <c r="G4" s="4"/>
      <c r="H4" s="4"/>
      <c r="I4" s="4"/>
    </row>
    <row r="5" spans="1:9" ht="11.25" customHeight="1">
      <c r="A5" s="7" t="s">
        <v>1865</v>
      </c>
      <c r="B5" s="4">
        <f>mes</f>
        <v>0</v>
      </c>
      <c r="C5" s="4"/>
      <c r="D5" s="4"/>
      <c r="E5" s="3"/>
      <c r="F5" s="3"/>
      <c r="G5" s="3"/>
      <c r="H5" s="7" t="s">
        <v>0</v>
      </c>
      <c r="I5" s="6">
        <f>anno</f>
        <v>2020</v>
      </c>
    </row>
    <row r="6" spans="1:9" ht="13.5" customHeight="1" thickBot="1">
      <c r="A6" s="1"/>
      <c r="B6" s="1"/>
      <c r="C6" s="1"/>
      <c r="D6" s="1"/>
      <c r="E6" s="1"/>
      <c r="F6" s="1"/>
      <c r="G6" s="1"/>
      <c r="H6" s="1"/>
      <c r="I6" s="1"/>
    </row>
    <row r="7" spans="1:9" ht="18" customHeight="1" thickBot="1">
      <c r="A7" s="705" t="s">
        <v>57</v>
      </c>
      <c r="B7" s="706"/>
      <c r="C7" s="706"/>
      <c r="D7" s="706"/>
      <c r="E7" s="706"/>
      <c r="F7" s="706"/>
      <c r="G7" s="1219"/>
      <c r="H7" s="206" t="s">
        <v>1421</v>
      </c>
      <c r="I7" s="331" t="s">
        <v>1</v>
      </c>
    </row>
    <row r="8" spans="1:30" s="9" customFormat="1" ht="18" customHeight="1">
      <c r="A8" s="918" t="s">
        <v>2067</v>
      </c>
      <c r="B8" s="1220" t="s">
        <v>2041</v>
      </c>
      <c r="C8" s="1221"/>
      <c r="D8" s="1222"/>
      <c r="E8" s="326" t="s">
        <v>65</v>
      </c>
      <c r="F8" s="228"/>
      <c r="G8" s="229"/>
      <c r="H8" s="142" t="s">
        <v>2042</v>
      </c>
      <c r="I8" s="547"/>
      <c r="L8" s="324"/>
      <c r="M8" s="324"/>
      <c r="N8" s="324"/>
      <c r="O8"/>
      <c r="P8"/>
      <c r="Q8"/>
      <c r="R8"/>
      <c r="S8"/>
      <c r="T8"/>
      <c r="U8"/>
      <c r="V8"/>
      <c r="W8"/>
      <c r="X8"/>
      <c r="Y8"/>
      <c r="Z8"/>
      <c r="AA8"/>
      <c r="AB8"/>
      <c r="AC8"/>
      <c r="AD8"/>
    </row>
    <row r="9" spans="1:30" s="9" customFormat="1" ht="18" customHeight="1">
      <c r="A9" s="919"/>
      <c r="B9" s="1223"/>
      <c r="C9" s="1224"/>
      <c r="D9" s="1225"/>
      <c r="E9" s="327" t="s">
        <v>899</v>
      </c>
      <c r="F9" s="262"/>
      <c r="G9" s="328"/>
      <c r="H9" s="92" t="s">
        <v>2043</v>
      </c>
      <c r="I9" s="548"/>
      <c r="L9" s="324"/>
      <c r="M9" s="324"/>
      <c r="N9" s="324"/>
      <c r="O9"/>
      <c r="P9"/>
      <c r="Q9"/>
      <c r="R9"/>
      <c r="S9"/>
      <c r="T9"/>
      <c r="U9"/>
      <c r="V9"/>
      <c r="W9"/>
      <c r="X9"/>
      <c r="Y9"/>
      <c r="Z9"/>
      <c r="AA9"/>
      <c r="AB9"/>
      <c r="AC9"/>
      <c r="AD9"/>
    </row>
    <row r="10" spans="1:30" s="9" customFormat="1" ht="18" customHeight="1">
      <c r="A10" s="919"/>
      <c r="B10" s="1223"/>
      <c r="C10" s="1224"/>
      <c r="D10" s="1225"/>
      <c r="E10" s="327" t="s">
        <v>69</v>
      </c>
      <c r="F10" s="262"/>
      <c r="G10" s="328"/>
      <c r="H10" s="92" t="s">
        <v>2044</v>
      </c>
      <c r="I10" s="548"/>
      <c r="O10"/>
      <c r="P10"/>
      <c r="Q10"/>
      <c r="R10"/>
      <c r="S10"/>
      <c r="T10"/>
      <c r="U10"/>
      <c r="V10"/>
      <c r="W10"/>
      <c r="X10"/>
      <c r="Y10"/>
      <c r="Z10"/>
      <c r="AA10"/>
      <c r="AB10"/>
      <c r="AC10"/>
      <c r="AD10"/>
    </row>
    <row r="11" spans="1:30" s="9" customFormat="1" ht="18" customHeight="1">
      <c r="A11" s="919"/>
      <c r="B11" s="1223"/>
      <c r="C11" s="1224"/>
      <c r="D11" s="1225"/>
      <c r="E11" s="327" t="s">
        <v>71</v>
      </c>
      <c r="F11" s="262"/>
      <c r="G11" s="328"/>
      <c r="H11" s="92" t="s">
        <v>2045</v>
      </c>
      <c r="I11" s="548"/>
      <c r="O11"/>
      <c r="P11"/>
      <c r="Q11"/>
      <c r="R11"/>
      <c r="S11"/>
      <c r="T11"/>
      <c r="U11"/>
      <c r="V11"/>
      <c r="W11"/>
      <c r="X11"/>
      <c r="Y11"/>
      <c r="Z11"/>
      <c r="AA11"/>
      <c r="AB11"/>
      <c r="AC11"/>
      <c r="AD11"/>
    </row>
    <row r="12" spans="1:30" s="9" customFormat="1" ht="18" customHeight="1">
      <c r="A12" s="919"/>
      <c r="B12" s="1223"/>
      <c r="C12" s="1224"/>
      <c r="D12" s="1225"/>
      <c r="E12" s="327" t="s">
        <v>79</v>
      </c>
      <c r="F12" s="262"/>
      <c r="G12" s="328"/>
      <c r="H12" s="92" t="s">
        <v>2046</v>
      </c>
      <c r="I12" s="548"/>
      <c r="O12"/>
      <c r="P12"/>
      <c r="Q12"/>
      <c r="R12"/>
      <c r="S12"/>
      <c r="T12"/>
      <c r="U12"/>
      <c r="V12"/>
      <c r="W12"/>
      <c r="X12"/>
      <c r="Y12"/>
      <c r="Z12"/>
      <c r="AA12"/>
      <c r="AB12"/>
      <c r="AC12"/>
      <c r="AD12"/>
    </row>
    <row r="13" spans="1:30" s="9" customFormat="1" ht="18" customHeight="1">
      <c r="A13" s="919"/>
      <c r="B13" s="1223"/>
      <c r="C13" s="1224"/>
      <c r="D13" s="1225"/>
      <c r="E13" s="327" t="s">
        <v>2048</v>
      </c>
      <c r="F13" s="262"/>
      <c r="G13" s="328"/>
      <c r="H13" s="92" t="s">
        <v>2047</v>
      </c>
      <c r="I13" s="548"/>
      <c r="O13"/>
      <c r="P13"/>
      <c r="Q13"/>
      <c r="R13"/>
      <c r="S13"/>
      <c r="T13"/>
      <c r="U13"/>
      <c r="V13"/>
      <c r="W13"/>
      <c r="X13"/>
      <c r="Y13"/>
      <c r="Z13"/>
      <c r="AA13"/>
      <c r="AB13"/>
      <c r="AC13"/>
      <c r="AD13"/>
    </row>
    <row r="14" spans="1:30" s="9" customFormat="1" ht="18" customHeight="1">
      <c r="A14" s="919"/>
      <c r="B14" s="1223"/>
      <c r="C14" s="1224"/>
      <c r="D14" s="1225"/>
      <c r="E14" s="327" t="s">
        <v>2050</v>
      </c>
      <c r="F14" s="262"/>
      <c r="G14" s="328"/>
      <c r="H14" s="92" t="s">
        <v>2049</v>
      </c>
      <c r="I14" s="548"/>
      <c r="O14"/>
      <c r="P14"/>
      <c r="Q14"/>
      <c r="R14"/>
      <c r="S14"/>
      <c r="T14"/>
      <c r="U14"/>
      <c r="V14"/>
      <c r="W14"/>
      <c r="X14"/>
      <c r="Y14"/>
      <c r="Z14"/>
      <c r="AA14"/>
      <c r="AB14"/>
      <c r="AC14"/>
      <c r="AD14"/>
    </row>
    <row r="15" spans="1:30" s="9" customFormat="1" ht="18" customHeight="1">
      <c r="A15" s="919"/>
      <c r="B15" s="1223"/>
      <c r="C15" s="1224"/>
      <c r="D15" s="1225"/>
      <c r="E15" s="327" t="s">
        <v>73</v>
      </c>
      <c r="F15" s="262"/>
      <c r="G15" s="328"/>
      <c r="H15" s="92" t="s">
        <v>2051</v>
      </c>
      <c r="I15" s="548"/>
      <c r="O15"/>
      <c r="P15"/>
      <c r="Q15"/>
      <c r="R15"/>
      <c r="S15"/>
      <c r="T15"/>
      <c r="U15"/>
      <c r="V15"/>
      <c r="W15"/>
      <c r="X15"/>
      <c r="Y15"/>
      <c r="Z15"/>
      <c r="AA15"/>
      <c r="AB15"/>
      <c r="AC15"/>
      <c r="AD15"/>
    </row>
    <row r="16" spans="1:30" s="9" customFormat="1" ht="18" customHeight="1">
      <c r="A16" s="919"/>
      <c r="B16" s="1223"/>
      <c r="C16" s="1224"/>
      <c r="D16" s="1225"/>
      <c r="E16" s="327" t="s">
        <v>2053</v>
      </c>
      <c r="F16" s="262"/>
      <c r="G16" s="328"/>
      <c r="H16" s="92" t="s">
        <v>2052</v>
      </c>
      <c r="I16" s="548"/>
      <c r="O16"/>
      <c r="P16"/>
      <c r="Q16"/>
      <c r="R16"/>
      <c r="S16"/>
      <c r="T16"/>
      <c r="U16"/>
      <c r="V16"/>
      <c r="W16"/>
      <c r="X16"/>
      <c r="Y16"/>
      <c r="Z16"/>
      <c r="AA16"/>
      <c r="AB16"/>
      <c r="AC16"/>
      <c r="AD16"/>
    </row>
    <row r="17" spans="1:30" s="9" customFormat="1" ht="18" customHeight="1" thickBot="1">
      <c r="A17" s="919"/>
      <c r="B17" s="1223"/>
      <c r="C17" s="1224"/>
      <c r="D17" s="1225"/>
      <c r="E17" s="329" t="s">
        <v>81</v>
      </c>
      <c r="F17" s="277"/>
      <c r="G17" s="330"/>
      <c r="H17" s="143" t="s">
        <v>2054</v>
      </c>
      <c r="I17" s="549"/>
      <c r="O17"/>
      <c r="P17"/>
      <c r="Q17"/>
      <c r="R17"/>
      <c r="S17"/>
      <c r="T17"/>
      <c r="U17"/>
      <c r="V17"/>
      <c r="W17"/>
      <c r="X17"/>
      <c r="Y17"/>
      <c r="Z17"/>
      <c r="AA17"/>
      <c r="AB17"/>
      <c r="AC17"/>
      <c r="AD17"/>
    </row>
    <row r="18" spans="1:30" s="9" customFormat="1" ht="18" customHeight="1">
      <c r="A18" s="919"/>
      <c r="B18" s="1226" t="s">
        <v>2055</v>
      </c>
      <c r="C18" s="1227"/>
      <c r="D18" s="1228"/>
      <c r="E18" s="326" t="s">
        <v>2057</v>
      </c>
      <c r="F18" s="228"/>
      <c r="G18" s="229"/>
      <c r="H18" s="142" t="s">
        <v>2056</v>
      </c>
      <c r="I18" s="547"/>
      <c r="O18"/>
      <c r="P18"/>
      <c r="Q18"/>
      <c r="R18"/>
      <c r="S18"/>
      <c r="T18"/>
      <c r="U18"/>
      <c r="V18"/>
      <c r="W18"/>
      <c r="X18"/>
      <c r="Y18"/>
      <c r="Z18"/>
      <c r="AA18"/>
      <c r="AB18"/>
      <c r="AC18"/>
      <c r="AD18"/>
    </row>
    <row r="19" spans="1:30" s="9" customFormat="1" ht="18" customHeight="1">
      <c r="A19" s="919"/>
      <c r="B19" s="1229"/>
      <c r="C19" s="1230"/>
      <c r="D19" s="1231"/>
      <c r="E19" s="327" t="s">
        <v>2059</v>
      </c>
      <c r="F19" s="262"/>
      <c r="G19" s="328"/>
      <c r="H19" s="92" t="s">
        <v>2058</v>
      </c>
      <c r="I19" s="548"/>
      <c r="O19"/>
      <c r="P19"/>
      <c r="Q19"/>
      <c r="R19"/>
      <c r="S19"/>
      <c r="T19"/>
      <c r="U19"/>
      <c r="V19"/>
      <c r="W19"/>
      <c r="X19"/>
      <c r="Y19"/>
      <c r="Z19"/>
      <c r="AA19"/>
      <c r="AB19"/>
      <c r="AC19"/>
      <c r="AD19"/>
    </row>
    <row r="20" spans="1:30" s="9" customFormat="1" ht="18" customHeight="1">
      <c r="A20" s="919"/>
      <c r="B20" s="1229"/>
      <c r="C20" s="1230"/>
      <c r="D20" s="1231"/>
      <c r="E20" s="327" t="s">
        <v>2061</v>
      </c>
      <c r="F20" s="262"/>
      <c r="G20" s="328"/>
      <c r="H20" s="92" t="s">
        <v>2060</v>
      </c>
      <c r="I20" s="548"/>
      <c r="O20"/>
      <c r="P20"/>
      <c r="Q20"/>
      <c r="R20"/>
      <c r="S20"/>
      <c r="T20"/>
      <c r="U20"/>
      <c r="V20"/>
      <c r="W20"/>
      <c r="X20"/>
      <c r="Y20"/>
      <c r="Z20"/>
      <c r="AA20"/>
      <c r="AB20"/>
      <c r="AC20"/>
      <c r="AD20"/>
    </row>
    <row r="21" spans="1:30" s="9" customFormat="1" ht="18" customHeight="1" thickBot="1">
      <c r="A21" s="919"/>
      <c r="B21" s="1232"/>
      <c r="C21" s="1233"/>
      <c r="D21" s="1234"/>
      <c r="E21" s="329" t="s">
        <v>908</v>
      </c>
      <c r="F21" s="277"/>
      <c r="G21" s="330"/>
      <c r="H21" s="143" t="s">
        <v>2062</v>
      </c>
      <c r="I21" s="549"/>
      <c r="O21"/>
      <c r="P21"/>
      <c r="Q21"/>
      <c r="R21"/>
      <c r="S21"/>
      <c r="T21"/>
      <c r="U21"/>
      <c r="V21"/>
      <c r="W21"/>
      <c r="X21"/>
      <c r="Y21"/>
      <c r="Z21"/>
      <c r="AA21"/>
      <c r="AB21"/>
      <c r="AC21"/>
      <c r="AD21"/>
    </row>
    <row r="22" spans="1:30" s="9" customFormat="1" ht="18" customHeight="1">
      <c r="A22" s="919"/>
      <c r="B22" s="1229" t="s">
        <v>2066</v>
      </c>
      <c r="C22" s="1230"/>
      <c r="D22" s="1231"/>
      <c r="E22" s="326" t="s">
        <v>2064</v>
      </c>
      <c r="F22" s="228"/>
      <c r="G22" s="229"/>
      <c r="H22" s="142" t="s">
        <v>2063</v>
      </c>
      <c r="I22" s="547"/>
      <c r="O22"/>
      <c r="P22"/>
      <c r="Q22"/>
      <c r="R22"/>
      <c r="S22"/>
      <c r="T22"/>
      <c r="U22"/>
      <c r="V22"/>
      <c r="W22"/>
      <c r="X22"/>
      <c r="Y22"/>
      <c r="Z22"/>
      <c r="AA22"/>
      <c r="AB22"/>
      <c r="AC22"/>
      <c r="AD22"/>
    </row>
    <row r="23" spans="1:30" s="9" customFormat="1" ht="18" customHeight="1" thickBot="1">
      <c r="A23" s="920"/>
      <c r="B23" s="1232"/>
      <c r="C23" s="1233"/>
      <c r="D23" s="1234"/>
      <c r="E23" s="329" t="s">
        <v>773</v>
      </c>
      <c r="F23" s="277"/>
      <c r="G23" s="330"/>
      <c r="H23" s="143" t="s">
        <v>2065</v>
      </c>
      <c r="I23" s="513"/>
      <c r="O23"/>
      <c r="P23"/>
      <c r="Q23"/>
      <c r="R23"/>
      <c r="S23"/>
      <c r="T23"/>
      <c r="U23"/>
      <c r="V23"/>
      <c r="W23"/>
      <c r="X23"/>
      <c r="Y23"/>
      <c r="Z23"/>
      <c r="AA23"/>
      <c r="AB23"/>
      <c r="AC23"/>
      <c r="AD23"/>
    </row>
    <row r="24" spans="1:9" s="9" customFormat="1" ht="11.25" customHeight="1">
      <c r="A24"/>
      <c r="B24"/>
      <c r="C24"/>
      <c r="D24"/>
      <c r="E24"/>
      <c r="F24"/>
      <c r="G24"/>
      <c r="H24"/>
      <c r="I24"/>
    </row>
    <row r="25" spans="1:9" s="9" customFormat="1" ht="11.25" customHeight="1">
      <c r="A25"/>
      <c r="B25"/>
      <c r="C25"/>
      <c r="D25"/>
      <c r="E25"/>
      <c r="F25"/>
      <c r="G25"/>
      <c r="H25"/>
      <c r="I25"/>
    </row>
    <row r="26" spans="1:9" s="9" customFormat="1" ht="11.25" customHeight="1">
      <c r="A26"/>
      <c r="B26"/>
      <c r="C26"/>
      <c r="D26"/>
      <c r="E26"/>
      <c r="F26"/>
      <c r="G26"/>
      <c r="H26"/>
      <c r="I26"/>
    </row>
    <row r="27" spans="1:9" s="9" customFormat="1" ht="11.25" customHeight="1">
      <c r="A27"/>
      <c r="B27"/>
      <c r="C27"/>
      <c r="D27"/>
      <c r="E27"/>
      <c r="F27"/>
      <c r="G27"/>
      <c r="H27"/>
      <c r="I27"/>
    </row>
    <row r="28" spans="1:9" s="9" customFormat="1" ht="11.25" customHeight="1">
      <c r="A28"/>
      <c r="B28"/>
      <c r="C28"/>
      <c r="D28"/>
      <c r="E28"/>
      <c r="F28"/>
      <c r="G28"/>
      <c r="H28"/>
      <c r="I28"/>
    </row>
    <row r="29" spans="1:9" s="9" customFormat="1" ht="11.25" customHeight="1">
      <c r="A29"/>
      <c r="B29"/>
      <c r="C29"/>
      <c r="D29"/>
      <c r="E29"/>
      <c r="F29"/>
      <c r="G29"/>
      <c r="H29"/>
      <c r="I29"/>
    </row>
    <row r="30" spans="1:9" s="9" customFormat="1" ht="11.25" customHeight="1">
      <c r="A30"/>
      <c r="B30"/>
      <c r="C30"/>
      <c r="D30"/>
      <c r="E30"/>
      <c r="F30"/>
      <c r="G30"/>
      <c r="H30"/>
      <c r="I30"/>
    </row>
    <row r="31" spans="1:9" s="9" customFormat="1" ht="11.25" customHeight="1">
      <c r="A31"/>
      <c r="B31"/>
      <c r="C31"/>
      <c r="D31"/>
      <c r="E31"/>
      <c r="F31"/>
      <c r="G31"/>
      <c r="H31"/>
      <c r="I31"/>
    </row>
    <row r="32" spans="1:9" s="9" customFormat="1" ht="11.25" customHeight="1">
      <c r="A32"/>
      <c r="B32"/>
      <c r="C32"/>
      <c r="D32"/>
      <c r="E32"/>
      <c r="F32"/>
      <c r="G32"/>
      <c r="H32"/>
      <c r="I32"/>
    </row>
    <row r="33" spans="1:9" s="9" customFormat="1" ht="11.25" customHeight="1">
      <c r="A33"/>
      <c r="B33"/>
      <c r="C33"/>
      <c r="D33"/>
      <c r="E33"/>
      <c r="F33"/>
      <c r="G33"/>
      <c r="H33"/>
      <c r="I33"/>
    </row>
    <row r="34" spans="1:9" s="9" customFormat="1" ht="11.25" customHeight="1">
      <c r="A34"/>
      <c r="B34"/>
      <c r="C34"/>
      <c r="D34"/>
      <c r="E34"/>
      <c r="F34"/>
      <c r="G34"/>
      <c r="H34"/>
      <c r="I34"/>
    </row>
    <row r="35" spans="1:9" s="9" customFormat="1" ht="11.25" customHeight="1">
      <c r="A35"/>
      <c r="B35"/>
      <c r="C35"/>
      <c r="D35"/>
      <c r="E35"/>
      <c r="F35"/>
      <c r="G35"/>
      <c r="H35"/>
      <c r="I35"/>
    </row>
    <row r="36" spans="1:9" s="9" customFormat="1" ht="11.25" customHeight="1">
      <c r="A36"/>
      <c r="B36"/>
      <c r="C36"/>
      <c r="D36"/>
      <c r="E36"/>
      <c r="F36"/>
      <c r="G36"/>
      <c r="H36"/>
      <c r="I36"/>
    </row>
    <row r="37" spans="1:9" s="9" customFormat="1" ht="11.25" customHeight="1">
      <c r="A37"/>
      <c r="B37"/>
      <c r="C37"/>
      <c r="D37"/>
      <c r="E37"/>
      <c r="F37"/>
      <c r="G37"/>
      <c r="H37"/>
      <c r="I37"/>
    </row>
    <row r="38" spans="1:9" s="9" customFormat="1" ht="11.25" customHeight="1">
      <c r="A38"/>
      <c r="B38"/>
      <c r="C38"/>
      <c r="D38"/>
      <c r="E38"/>
      <c r="F38"/>
      <c r="G38"/>
      <c r="H38"/>
      <c r="I38"/>
    </row>
    <row r="39" spans="1:9" s="9" customFormat="1" ht="11.25" customHeight="1">
      <c r="A39"/>
      <c r="B39"/>
      <c r="C39"/>
      <c r="D39"/>
      <c r="E39"/>
      <c r="F39"/>
      <c r="G39"/>
      <c r="H39"/>
      <c r="I39"/>
    </row>
    <row r="40" spans="1:9" s="9" customFormat="1" ht="11.25" customHeight="1">
      <c r="A40"/>
      <c r="B40"/>
      <c r="C40"/>
      <c r="D40"/>
      <c r="E40"/>
      <c r="F40"/>
      <c r="G40"/>
      <c r="H40"/>
      <c r="I40"/>
    </row>
    <row r="41" spans="1:9" s="9" customFormat="1" ht="11.25" customHeight="1">
      <c r="A41"/>
      <c r="B41"/>
      <c r="C41"/>
      <c r="D41"/>
      <c r="E41"/>
      <c r="F41"/>
      <c r="G41"/>
      <c r="H41"/>
      <c r="I41"/>
    </row>
    <row r="42" spans="1:9" s="9" customFormat="1" ht="12.75">
      <c r="A42"/>
      <c r="B42"/>
      <c r="C42"/>
      <c r="D42"/>
      <c r="E42"/>
      <c r="F42"/>
      <c r="G42"/>
      <c r="H42"/>
      <c r="I42"/>
    </row>
    <row r="43" spans="1:9" s="9" customFormat="1" ht="11.25" customHeight="1">
      <c r="A43"/>
      <c r="B43"/>
      <c r="C43"/>
      <c r="D43"/>
      <c r="E43"/>
      <c r="F43"/>
      <c r="G43"/>
      <c r="H43"/>
      <c r="I43"/>
    </row>
    <row r="44" spans="1:9" s="9" customFormat="1" ht="11.25" customHeight="1">
      <c r="A44"/>
      <c r="B44"/>
      <c r="C44"/>
      <c r="D44"/>
      <c r="E44"/>
      <c r="F44"/>
      <c r="G44"/>
      <c r="H44"/>
      <c r="I44"/>
    </row>
    <row r="45" spans="1:9" s="9" customFormat="1" ht="11.25" customHeight="1">
      <c r="A45"/>
      <c r="B45"/>
      <c r="C45"/>
      <c r="D45"/>
      <c r="E45"/>
      <c r="F45"/>
      <c r="G45"/>
      <c r="H45"/>
      <c r="I45"/>
    </row>
    <row r="46" spans="1:9" s="9" customFormat="1" ht="11.25" customHeight="1">
      <c r="A46"/>
      <c r="B46"/>
      <c r="C46"/>
      <c r="D46"/>
      <c r="E46"/>
      <c r="F46"/>
      <c r="G46"/>
      <c r="H46"/>
      <c r="I46"/>
    </row>
    <row r="47" spans="1:9" s="9" customFormat="1" ht="11.25" customHeight="1">
      <c r="A47"/>
      <c r="B47"/>
      <c r="C47"/>
      <c r="D47"/>
      <c r="E47"/>
      <c r="F47"/>
      <c r="G47"/>
      <c r="H47"/>
      <c r="I47"/>
    </row>
    <row r="48" spans="1:9" s="9" customFormat="1" ht="11.25" customHeight="1">
      <c r="A48"/>
      <c r="B48"/>
      <c r="C48"/>
      <c r="D48"/>
      <c r="E48"/>
      <c r="F48"/>
      <c r="G48"/>
      <c r="H48"/>
      <c r="I48"/>
    </row>
    <row r="49" spans="1:9" s="9" customFormat="1" ht="11.25" customHeight="1">
      <c r="A49"/>
      <c r="B49"/>
      <c r="C49"/>
      <c r="D49"/>
      <c r="E49"/>
      <c r="F49"/>
      <c r="G49"/>
      <c r="H49"/>
      <c r="I49"/>
    </row>
    <row r="50" spans="1:9" ht="11.25" customHeight="1">
      <c r="A50"/>
      <c r="B50"/>
      <c r="C50"/>
      <c r="D50"/>
      <c r="E50"/>
      <c r="F50"/>
      <c r="G50"/>
      <c r="H50"/>
      <c r="I50"/>
    </row>
    <row r="51" spans="1:9" ht="11.25" customHeight="1">
      <c r="A51"/>
      <c r="B51"/>
      <c r="C51"/>
      <c r="D51"/>
      <c r="E51"/>
      <c r="F51"/>
      <c r="G51"/>
      <c r="H51"/>
      <c r="I51"/>
    </row>
    <row r="52" spans="1:9" ht="11.25" customHeight="1">
      <c r="A52"/>
      <c r="B52"/>
      <c r="C52"/>
      <c r="D52"/>
      <c r="E52"/>
      <c r="F52"/>
      <c r="G52"/>
      <c r="H52"/>
      <c r="I52"/>
    </row>
    <row r="53" spans="1:9" ht="11.25" customHeight="1">
      <c r="A53"/>
      <c r="B53"/>
      <c r="C53"/>
      <c r="D53"/>
      <c r="E53"/>
      <c r="F53"/>
      <c r="G53"/>
      <c r="H53"/>
      <c r="I53"/>
    </row>
    <row r="54" spans="1:9" ht="11.25" customHeight="1">
      <c r="A54"/>
      <c r="B54"/>
      <c r="C54"/>
      <c r="D54"/>
      <c r="E54"/>
      <c r="F54"/>
      <c r="G54"/>
      <c r="H54"/>
      <c r="I54"/>
    </row>
    <row r="55" spans="1:9" ht="11.25" customHeight="1">
      <c r="A55"/>
      <c r="B55"/>
      <c r="C55"/>
      <c r="D55"/>
      <c r="E55"/>
      <c r="F55"/>
      <c r="G55"/>
      <c r="H55"/>
      <c r="I55"/>
    </row>
    <row r="56" spans="1:9" ht="11.25" customHeight="1">
      <c r="A56"/>
      <c r="B56"/>
      <c r="C56"/>
      <c r="D56"/>
      <c r="E56"/>
      <c r="F56"/>
      <c r="G56"/>
      <c r="H56"/>
      <c r="I56"/>
    </row>
    <row r="57" spans="1:9" ht="11.25" customHeight="1">
      <c r="A57"/>
      <c r="B57"/>
      <c r="C57"/>
      <c r="D57"/>
      <c r="E57"/>
      <c r="F57"/>
      <c r="G57"/>
      <c r="H57"/>
      <c r="I57"/>
    </row>
    <row r="58" spans="1:9" ht="11.25" customHeight="1">
      <c r="A58"/>
      <c r="B58"/>
      <c r="C58"/>
      <c r="D58"/>
      <c r="E58"/>
      <c r="F58"/>
      <c r="G58"/>
      <c r="H58"/>
      <c r="I58"/>
    </row>
    <row r="59" spans="1:9" ht="11.25" customHeight="1">
      <c r="A59"/>
      <c r="B59"/>
      <c r="C59"/>
      <c r="D59"/>
      <c r="E59"/>
      <c r="F59"/>
      <c r="G59"/>
      <c r="H59"/>
      <c r="I59"/>
    </row>
    <row r="60" spans="1:9" ht="11.25" customHeight="1">
      <c r="A60"/>
      <c r="B60"/>
      <c r="C60"/>
      <c r="D60"/>
      <c r="E60"/>
      <c r="F60"/>
      <c r="G60"/>
      <c r="H60"/>
      <c r="I60"/>
    </row>
    <row r="61" spans="1:9" ht="13.5" customHeight="1">
      <c r="A61"/>
      <c r="B61"/>
      <c r="C61"/>
      <c r="D61"/>
      <c r="E61"/>
      <c r="F61"/>
      <c r="G61"/>
      <c r="H61"/>
      <c r="I61"/>
    </row>
    <row r="62" spans="1:9" ht="12.75" customHeight="1">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9" ht="12.75">
      <c r="A70"/>
      <c r="B70"/>
      <c r="C70"/>
      <c r="D70"/>
      <c r="E70"/>
      <c r="F70"/>
      <c r="G70"/>
      <c r="H70"/>
      <c r="I70"/>
    </row>
    <row r="71" spans="1:9" ht="12.75">
      <c r="A71"/>
      <c r="B71"/>
      <c r="C71"/>
      <c r="D71"/>
      <c r="E71"/>
      <c r="F71"/>
      <c r="G71"/>
      <c r="H71"/>
      <c r="I71"/>
    </row>
    <row r="72" spans="1:9" ht="12.75">
      <c r="A72"/>
      <c r="B72"/>
      <c r="C72"/>
      <c r="D72"/>
      <c r="E72"/>
      <c r="F72"/>
      <c r="G72"/>
      <c r="H72"/>
      <c r="I72"/>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ustomHeight="1">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3.5" customHeight="1">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sheetData>
  <sheetProtection password="D63C" sheet="1"/>
  <mergeCells count="6">
    <mergeCell ref="A1:G2"/>
    <mergeCell ref="A7:G7"/>
    <mergeCell ref="B8:D17"/>
    <mergeCell ref="B18:D21"/>
    <mergeCell ref="B22:D23"/>
    <mergeCell ref="A8:A2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0" tint="-0.24997000396251678"/>
  </sheetPr>
  <dimension ref="A1:AD119"/>
  <sheetViews>
    <sheetView showGridLines="0" zoomScalePageLayoutView="0" workbookViewId="0" topLeftCell="A1">
      <selection activeCell="A1" sqref="A1:G2"/>
    </sheetView>
  </sheetViews>
  <sheetFormatPr defaultColWidth="11.421875" defaultRowHeight="12.75"/>
  <cols>
    <col min="1" max="1" width="8.140625" style="8" customWidth="1"/>
    <col min="2" max="2" width="5.7109375" style="8" customWidth="1"/>
    <col min="3" max="3" width="8.140625" style="8" customWidth="1"/>
    <col min="4" max="4" width="12.00390625" style="8" customWidth="1"/>
    <col min="5" max="5" width="15.7109375" style="8" customWidth="1"/>
    <col min="6" max="7" width="18.7109375" style="8" customWidth="1"/>
    <col min="8" max="8" width="6.7109375" style="8" customWidth="1"/>
    <col min="9" max="9" width="12.8515625" style="8" customWidth="1"/>
    <col min="10" max="16384" width="11.421875" style="1" customWidth="1"/>
  </cols>
  <sheetData>
    <row r="1" spans="1:9" ht="18" customHeight="1">
      <c r="A1" s="675" t="s">
        <v>2672</v>
      </c>
      <c r="B1" s="675"/>
      <c r="C1" s="675"/>
      <c r="D1" s="675"/>
      <c r="E1" s="675"/>
      <c r="F1" s="675"/>
      <c r="G1" s="675"/>
      <c r="H1" s="11"/>
      <c r="I1" s="11"/>
    </row>
    <row r="2" spans="1:9" ht="18" customHeight="1">
      <c r="A2" s="675"/>
      <c r="B2" s="675"/>
      <c r="C2" s="675"/>
      <c r="D2" s="675"/>
      <c r="E2" s="675"/>
      <c r="F2" s="675"/>
      <c r="G2" s="675"/>
      <c r="H2" s="11"/>
      <c r="I2" s="11"/>
    </row>
    <row r="3" spans="1:9" ht="12.75" customHeight="1">
      <c r="A3" s="3" t="s">
        <v>817</v>
      </c>
      <c r="B3" s="4">
        <f>clues</f>
        <v>0</v>
      </c>
      <c r="C3" s="4"/>
      <c r="D3" s="4"/>
      <c r="E3" s="4"/>
      <c r="F3" s="4"/>
      <c r="G3" s="3"/>
      <c r="H3" s="3"/>
      <c r="I3" s="2"/>
    </row>
    <row r="4" spans="1:9" ht="12.75">
      <c r="A4" s="3" t="s">
        <v>1866</v>
      </c>
      <c r="B4" s="3"/>
      <c r="C4" s="3"/>
      <c r="D4" s="4">
        <f>unidad</f>
        <v>0</v>
      </c>
      <c r="E4" s="4"/>
      <c r="F4" s="4"/>
      <c r="G4" s="4"/>
      <c r="H4" s="4"/>
      <c r="I4" s="4"/>
    </row>
    <row r="5" spans="1:9" ht="11.25" customHeight="1">
      <c r="A5" s="7" t="s">
        <v>1865</v>
      </c>
      <c r="B5" s="4">
        <f>mes</f>
        <v>0</v>
      </c>
      <c r="C5" s="4"/>
      <c r="D5" s="4"/>
      <c r="E5" s="3"/>
      <c r="F5" s="3"/>
      <c r="G5" s="3"/>
      <c r="H5" s="7" t="s">
        <v>0</v>
      </c>
      <c r="I5" s="6">
        <f>anno</f>
        <v>2020</v>
      </c>
    </row>
    <row r="6" spans="1:9" ht="13.5" customHeight="1" thickBot="1">
      <c r="A6" s="1"/>
      <c r="B6" s="1"/>
      <c r="C6" s="1"/>
      <c r="D6" s="1"/>
      <c r="E6" s="1"/>
      <c r="F6" s="1"/>
      <c r="G6" s="1"/>
      <c r="H6" s="1"/>
      <c r="I6" s="1"/>
    </row>
    <row r="7" spans="1:9" ht="18" customHeight="1" thickBot="1">
      <c r="A7" s="705" t="s">
        <v>57</v>
      </c>
      <c r="B7" s="706"/>
      <c r="C7" s="706"/>
      <c r="D7" s="706"/>
      <c r="E7" s="706"/>
      <c r="F7" s="706"/>
      <c r="G7" s="1219"/>
      <c r="H7" s="206" t="s">
        <v>1421</v>
      </c>
      <c r="I7" s="331" t="s">
        <v>1</v>
      </c>
    </row>
    <row r="8" spans="1:30" s="9" customFormat="1" ht="18" customHeight="1" thickBot="1">
      <c r="A8" s="730" t="s">
        <v>2673</v>
      </c>
      <c r="B8" s="1239" t="s">
        <v>2615</v>
      </c>
      <c r="C8" s="1240"/>
      <c r="D8" s="1240"/>
      <c r="E8" s="1240"/>
      <c r="F8" s="1240"/>
      <c r="G8" s="1240"/>
      <c r="H8" s="142" t="s">
        <v>2616</v>
      </c>
      <c r="I8" s="493"/>
      <c r="L8" s="324"/>
      <c r="M8" s="324"/>
      <c r="N8" s="324"/>
      <c r="O8"/>
      <c r="P8"/>
      <c r="Q8"/>
      <c r="R8"/>
      <c r="S8"/>
      <c r="T8"/>
      <c r="U8"/>
      <c r="V8"/>
      <c r="W8"/>
      <c r="X8"/>
      <c r="Y8"/>
      <c r="Z8"/>
      <c r="AA8"/>
      <c r="AB8"/>
      <c r="AC8"/>
      <c r="AD8"/>
    </row>
    <row r="9" spans="1:30" s="9" customFormat="1" ht="18" customHeight="1">
      <c r="A9" s="731"/>
      <c r="B9" s="1235" t="s">
        <v>1617</v>
      </c>
      <c r="C9" s="1236"/>
      <c r="D9" s="1236"/>
      <c r="E9" s="1245" t="s">
        <v>2617</v>
      </c>
      <c r="F9" s="1245"/>
      <c r="G9" s="1245"/>
      <c r="H9" s="142" t="s">
        <v>2618</v>
      </c>
      <c r="I9" s="490"/>
      <c r="L9" s="324"/>
      <c r="M9" s="324"/>
      <c r="N9" s="324"/>
      <c r="O9"/>
      <c r="P9"/>
      <c r="Q9"/>
      <c r="R9"/>
      <c r="S9"/>
      <c r="T9"/>
      <c r="U9"/>
      <c r="V9"/>
      <c r="W9"/>
      <c r="X9"/>
      <c r="Y9"/>
      <c r="Z9"/>
      <c r="AA9"/>
      <c r="AB9"/>
      <c r="AC9"/>
      <c r="AD9"/>
    </row>
    <row r="10" spans="1:30" s="9" customFormat="1" ht="18" customHeight="1">
      <c r="A10" s="731"/>
      <c r="B10" s="1241"/>
      <c r="C10" s="1242"/>
      <c r="D10" s="1242"/>
      <c r="E10" s="1246" t="s">
        <v>2619</v>
      </c>
      <c r="F10" s="1246"/>
      <c r="G10" s="1246"/>
      <c r="H10" s="92" t="s">
        <v>2620</v>
      </c>
      <c r="I10" s="488"/>
      <c r="O10"/>
      <c r="P10"/>
      <c r="Q10"/>
      <c r="R10"/>
      <c r="S10"/>
      <c r="T10"/>
      <c r="U10"/>
      <c r="V10"/>
      <c r="W10"/>
      <c r="X10"/>
      <c r="Y10"/>
      <c r="Z10"/>
      <c r="AA10"/>
      <c r="AB10"/>
      <c r="AC10"/>
      <c r="AD10"/>
    </row>
    <row r="11" spans="1:30" s="9" customFormat="1" ht="18" customHeight="1">
      <c r="A11" s="731"/>
      <c r="B11" s="1241"/>
      <c r="C11" s="1242"/>
      <c r="D11" s="1242"/>
      <c r="E11" s="1246" t="s">
        <v>2621</v>
      </c>
      <c r="F11" s="1246"/>
      <c r="G11" s="1246"/>
      <c r="H11" s="92" t="s">
        <v>2622</v>
      </c>
      <c r="I11" s="488"/>
      <c r="O11"/>
      <c r="P11"/>
      <c r="Q11"/>
      <c r="R11"/>
      <c r="S11"/>
      <c r="T11"/>
      <c r="U11"/>
      <c r="V11"/>
      <c r="W11"/>
      <c r="X11"/>
      <c r="Y11"/>
      <c r="Z11"/>
      <c r="AA11"/>
      <c r="AB11"/>
      <c r="AC11"/>
      <c r="AD11"/>
    </row>
    <row r="12" spans="1:30" s="9" customFormat="1" ht="18" customHeight="1" thickBot="1">
      <c r="A12" s="731"/>
      <c r="B12" s="1243"/>
      <c r="C12" s="1244"/>
      <c r="D12" s="1244"/>
      <c r="E12" s="1247" t="s">
        <v>2623</v>
      </c>
      <c r="F12" s="1247"/>
      <c r="G12" s="1247"/>
      <c r="H12" s="143" t="s">
        <v>2624</v>
      </c>
      <c r="I12" s="489"/>
      <c r="O12"/>
      <c r="P12"/>
      <c r="Q12"/>
      <c r="R12"/>
      <c r="S12"/>
      <c r="T12"/>
      <c r="U12"/>
      <c r="V12"/>
      <c r="W12"/>
      <c r="X12"/>
      <c r="Y12"/>
      <c r="Z12"/>
      <c r="AA12"/>
      <c r="AB12"/>
      <c r="AC12"/>
      <c r="AD12"/>
    </row>
    <row r="13" spans="1:30" s="9" customFormat="1" ht="18" customHeight="1">
      <c r="A13" s="731"/>
      <c r="B13" s="1248" t="s">
        <v>2625</v>
      </c>
      <c r="C13" s="1249"/>
      <c r="D13" s="1249"/>
      <c r="E13" s="1250" t="s">
        <v>2626</v>
      </c>
      <c r="F13" s="1250"/>
      <c r="G13" s="1250"/>
      <c r="H13" s="43" t="s">
        <v>2627</v>
      </c>
      <c r="I13" s="490"/>
      <c r="O13"/>
      <c r="P13"/>
      <c r="Q13"/>
      <c r="R13"/>
      <c r="S13"/>
      <c r="T13"/>
      <c r="U13"/>
      <c r="V13"/>
      <c r="W13"/>
      <c r="X13"/>
      <c r="Y13"/>
      <c r="Z13"/>
      <c r="AA13"/>
      <c r="AB13"/>
      <c r="AC13"/>
      <c r="AD13"/>
    </row>
    <row r="14" spans="1:30" s="9" customFormat="1" ht="18" customHeight="1">
      <c r="A14" s="731"/>
      <c r="B14" s="1241"/>
      <c r="C14" s="1242"/>
      <c r="D14" s="1242"/>
      <c r="E14" s="1246" t="s">
        <v>2628</v>
      </c>
      <c r="F14" s="1246"/>
      <c r="G14" s="1246"/>
      <c r="H14" s="92" t="s">
        <v>2629</v>
      </c>
      <c r="I14" s="488"/>
      <c r="O14"/>
      <c r="P14"/>
      <c r="Q14"/>
      <c r="R14"/>
      <c r="S14"/>
      <c r="T14"/>
      <c r="U14"/>
      <c r="V14"/>
      <c r="W14"/>
      <c r="X14"/>
      <c r="Y14"/>
      <c r="Z14"/>
      <c r="AA14"/>
      <c r="AB14"/>
      <c r="AC14"/>
      <c r="AD14"/>
    </row>
    <row r="15" spans="1:30" s="9" customFormat="1" ht="18" customHeight="1">
      <c r="A15" s="731"/>
      <c r="B15" s="1241"/>
      <c r="C15" s="1242"/>
      <c r="D15" s="1242"/>
      <c r="E15" s="1246" t="s">
        <v>2630</v>
      </c>
      <c r="F15" s="1246"/>
      <c r="G15" s="1246"/>
      <c r="H15" s="92" t="s">
        <v>2631</v>
      </c>
      <c r="I15" s="488"/>
      <c r="O15"/>
      <c r="P15"/>
      <c r="Q15"/>
      <c r="R15"/>
      <c r="S15"/>
      <c r="T15"/>
      <c r="U15"/>
      <c r="V15"/>
      <c r="W15"/>
      <c r="X15"/>
      <c r="Y15"/>
      <c r="Z15"/>
      <c r="AA15"/>
      <c r="AB15"/>
      <c r="AC15"/>
      <c r="AD15"/>
    </row>
    <row r="16" spans="1:30" s="9" customFormat="1" ht="18" customHeight="1" thickBot="1">
      <c r="A16" s="731"/>
      <c r="B16" s="1237"/>
      <c r="C16" s="1238"/>
      <c r="D16" s="1238"/>
      <c r="E16" s="1251" t="s">
        <v>2632</v>
      </c>
      <c r="F16" s="1251"/>
      <c r="G16" s="1251"/>
      <c r="H16" s="143" t="s">
        <v>2633</v>
      </c>
      <c r="I16" s="491"/>
      <c r="O16"/>
      <c r="P16"/>
      <c r="Q16"/>
      <c r="R16"/>
      <c r="S16"/>
      <c r="T16"/>
      <c r="U16"/>
      <c r="V16"/>
      <c r="W16"/>
      <c r="X16"/>
      <c r="Y16"/>
      <c r="Z16"/>
      <c r="AA16"/>
      <c r="AB16"/>
      <c r="AC16"/>
      <c r="AD16"/>
    </row>
    <row r="17" spans="1:30" s="9" customFormat="1" ht="18" customHeight="1">
      <c r="A17" s="731"/>
      <c r="B17" s="1235" t="s">
        <v>1632</v>
      </c>
      <c r="C17" s="1236"/>
      <c r="D17" s="1236"/>
      <c r="E17" s="1245" t="s">
        <v>2634</v>
      </c>
      <c r="F17" s="1245"/>
      <c r="G17" s="1245"/>
      <c r="H17" s="43" t="s">
        <v>2635</v>
      </c>
      <c r="I17" s="487"/>
      <c r="O17"/>
      <c r="P17"/>
      <c r="Q17"/>
      <c r="R17"/>
      <c r="S17"/>
      <c r="T17"/>
      <c r="U17"/>
      <c r="V17"/>
      <c r="W17"/>
      <c r="X17"/>
      <c r="Y17"/>
      <c r="Z17"/>
      <c r="AA17"/>
      <c r="AB17"/>
      <c r="AC17"/>
      <c r="AD17"/>
    </row>
    <row r="18" spans="1:30" s="9" customFormat="1" ht="18" customHeight="1" thickBot="1">
      <c r="A18" s="731"/>
      <c r="B18" s="1243"/>
      <c r="C18" s="1244"/>
      <c r="D18" s="1244"/>
      <c r="E18" s="1247" t="s">
        <v>1628</v>
      </c>
      <c r="F18" s="1247"/>
      <c r="G18" s="1247"/>
      <c r="H18" s="483" t="s">
        <v>2636</v>
      </c>
      <c r="I18" s="489"/>
      <c r="O18"/>
      <c r="P18"/>
      <c r="Q18"/>
      <c r="R18"/>
      <c r="S18"/>
      <c r="T18"/>
      <c r="U18"/>
      <c r="V18"/>
      <c r="W18"/>
      <c r="X18"/>
      <c r="Y18"/>
      <c r="Z18"/>
      <c r="AA18"/>
      <c r="AB18"/>
      <c r="AC18"/>
      <c r="AD18"/>
    </row>
    <row r="19" spans="1:30" s="9" customFormat="1" ht="18" customHeight="1">
      <c r="A19" s="731"/>
      <c r="B19" s="1248" t="s">
        <v>2637</v>
      </c>
      <c r="C19" s="1249"/>
      <c r="D19" s="1249"/>
      <c r="E19" s="1250" t="s">
        <v>2638</v>
      </c>
      <c r="F19" s="1250"/>
      <c r="G19" s="1250"/>
      <c r="H19" s="142" t="s">
        <v>2639</v>
      </c>
      <c r="I19" s="490"/>
      <c r="O19"/>
      <c r="P19"/>
      <c r="Q19"/>
      <c r="R19"/>
      <c r="S19"/>
      <c r="T19"/>
      <c r="U19"/>
      <c r="V19"/>
      <c r="W19"/>
      <c r="X19"/>
      <c r="Y19"/>
      <c r="Z19"/>
      <c r="AA19"/>
      <c r="AB19"/>
      <c r="AC19"/>
      <c r="AD19"/>
    </row>
    <row r="20" spans="1:30" s="9" customFormat="1" ht="18" customHeight="1">
      <c r="A20" s="731"/>
      <c r="B20" s="1241"/>
      <c r="C20" s="1242"/>
      <c r="D20" s="1242"/>
      <c r="E20" s="1246" t="s">
        <v>2640</v>
      </c>
      <c r="F20" s="1246"/>
      <c r="G20" s="1246"/>
      <c r="H20" s="92" t="s">
        <v>2641</v>
      </c>
      <c r="I20" s="488"/>
      <c r="O20"/>
      <c r="P20"/>
      <c r="Q20"/>
      <c r="R20"/>
      <c r="S20"/>
      <c r="T20"/>
      <c r="U20"/>
      <c r="V20"/>
      <c r="W20"/>
      <c r="X20"/>
      <c r="Y20"/>
      <c r="Z20"/>
      <c r="AA20"/>
      <c r="AB20"/>
      <c r="AC20"/>
      <c r="AD20"/>
    </row>
    <row r="21" spans="1:30" s="9" customFormat="1" ht="18" customHeight="1" thickBot="1">
      <c r="A21" s="731"/>
      <c r="B21" s="1237"/>
      <c r="C21" s="1238"/>
      <c r="D21" s="1238"/>
      <c r="E21" s="1251" t="s">
        <v>2642</v>
      </c>
      <c r="F21" s="1251"/>
      <c r="G21" s="1251"/>
      <c r="H21" s="143" t="s">
        <v>2643</v>
      </c>
      <c r="I21" s="491"/>
      <c r="O21"/>
      <c r="P21"/>
      <c r="Q21"/>
      <c r="R21"/>
      <c r="S21"/>
      <c r="T21"/>
      <c r="U21"/>
      <c r="V21"/>
      <c r="W21"/>
      <c r="X21"/>
      <c r="Y21"/>
      <c r="Z21"/>
      <c r="AA21"/>
      <c r="AB21"/>
      <c r="AC21"/>
      <c r="AD21"/>
    </row>
    <row r="22" spans="1:30" s="9" customFormat="1" ht="18" customHeight="1">
      <c r="A22" s="731"/>
      <c r="B22" s="1235" t="s">
        <v>2644</v>
      </c>
      <c r="C22" s="1236"/>
      <c r="D22" s="1236"/>
      <c r="E22" s="1245" t="s">
        <v>2645</v>
      </c>
      <c r="F22" s="1245"/>
      <c r="G22" s="1245"/>
      <c r="H22" s="43" t="s">
        <v>2646</v>
      </c>
      <c r="I22" s="487"/>
      <c r="O22"/>
      <c r="P22"/>
      <c r="Q22"/>
      <c r="R22"/>
      <c r="S22"/>
      <c r="T22"/>
      <c r="U22"/>
      <c r="V22"/>
      <c r="W22"/>
      <c r="X22"/>
      <c r="Y22"/>
      <c r="Z22"/>
      <c r="AA22"/>
      <c r="AB22"/>
      <c r="AC22"/>
      <c r="AD22"/>
    </row>
    <row r="23" spans="1:30" s="9" customFormat="1" ht="18" customHeight="1" thickBot="1">
      <c r="A23" s="731"/>
      <c r="B23" s="1237"/>
      <c r="C23" s="1238"/>
      <c r="D23" s="1238"/>
      <c r="E23" s="1251" t="s">
        <v>2647</v>
      </c>
      <c r="F23" s="1251"/>
      <c r="G23" s="1251"/>
      <c r="H23" s="483" t="s">
        <v>2648</v>
      </c>
      <c r="I23" s="491"/>
      <c r="O23"/>
      <c r="P23"/>
      <c r="Q23"/>
      <c r="R23"/>
      <c r="S23"/>
      <c r="T23"/>
      <c r="U23"/>
      <c r="V23"/>
      <c r="W23"/>
      <c r="X23"/>
      <c r="Y23"/>
      <c r="Z23"/>
      <c r="AA23"/>
      <c r="AB23"/>
      <c r="AC23"/>
      <c r="AD23"/>
    </row>
    <row r="24" spans="1:9" s="9" customFormat="1" ht="18" customHeight="1">
      <c r="A24" s="731"/>
      <c r="B24" s="1015" t="s">
        <v>848</v>
      </c>
      <c r="C24" s="1016"/>
      <c r="D24" s="1016"/>
      <c r="E24" s="1245" t="s">
        <v>2649</v>
      </c>
      <c r="F24" s="1245"/>
      <c r="G24" s="1245"/>
      <c r="H24" s="142" t="s">
        <v>2650</v>
      </c>
      <c r="I24" s="487"/>
    </row>
    <row r="25" spans="1:9" s="9" customFormat="1" ht="18" customHeight="1">
      <c r="A25" s="731"/>
      <c r="B25" s="1252"/>
      <c r="C25" s="1253"/>
      <c r="D25" s="1253"/>
      <c r="E25" s="1246" t="s">
        <v>2651</v>
      </c>
      <c r="F25" s="1246"/>
      <c r="G25" s="1246"/>
      <c r="H25" s="92" t="s">
        <v>2652</v>
      </c>
      <c r="I25" s="488"/>
    </row>
    <row r="26" spans="1:9" s="9" customFormat="1" ht="18" customHeight="1" thickBot="1">
      <c r="A26" s="731"/>
      <c r="B26" s="1018"/>
      <c r="C26" s="1019"/>
      <c r="D26" s="1019"/>
      <c r="E26" s="1247" t="s">
        <v>908</v>
      </c>
      <c r="F26" s="1247"/>
      <c r="G26" s="1247"/>
      <c r="H26" s="143" t="s">
        <v>2653</v>
      </c>
      <c r="I26" s="489"/>
    </row>
    <row r="27" spans="1:9" s="9" customFormat="1" ht="18" customHeight="1">
      <c r="A27" s="731"/>
      <c r="B27" s="1235" t="s">
        <v>2654</v>
      </c>
      <c r="C27" s="1236"/>
      <c r="D27" s="1236"/>
      <c r="E27" s="1245" t="s">
        <v>2314</v>
      </c>
      <c r="F27" s="1245"/>
      <c r="G27" s="1245"/>
      <c r="H27" s="43" t="s">
        <v>2655</v>
      </c>
      <c r="I27" s="487"/>
    </row>
    <row r="28" spans="1:9" s="9" customFormat="1" ht="18" customHeight="1">
      <c r="A28" s="731"/>
      <c r="B28" s="1241"/>
      <c r="C28" s="1242"/>
      <c r="D28" s="1242"/>
      <c r="E28" s="1246" t="s">
        <v>2656</v>
      </c>
      <c r="F28" s="1246"/>
      <c r="G28" s="1246"/>
      <c r="H28" s="92" t="s">
        <v>2657</v>
      </c>
      <c r="I28" s="488"/>
    </row>
    <row r="29" spans="1:9" s="9" customFormat="1" ht="18" customHeight="1">
      <c r="A29" s="731"/>
      <c r="B29" s="1241"/>
      <c r="C29" s="1242"/>
      <c r="D29" s="1242"/>
      <c r="E29" s="1246" t="s">
        <v>2658</v>
      </c>
      <c r="F29" s="1246"/>
      <c r="G29" s="1246"/>
      <c r="H29" s="92" t="s">
        <v>2659</v>
      </c>
      <c r="I29" s="488"/>
    </row>
    <row r="30" spans="1:9" s="9" customFormat="1" ht="18" customHeight="1" thickBot="1">
      <c r="A30" s="731"/>
      <c r="B30" s="1237"/>
      <c r="C30" s="1238"/>
      <c r="D30" s="1238"/>
      <c r="E30" s="1251" t="s">
        <v>2660</v>
      </c>
      <c r="F30" s="1251"/>
      <c r="G30" s="1251"/>
      <c r="H30" s="483" t="s">
        <v>2661</v>
      </c>
      <c r="I30" s="491"/>
    </row>
    <row r="31" spans="1:9" s="9" customFormat="1" ht="18" customHeight="1">
      <c r="A31" s="731"/>
      <c r="B31" s="1254" t="s">
        <v>2662</v>
      </c>
      <c r="C31" s="1255"/>
      <c r="D31" s="1255"/>
      <c r="E31" s="1245" t="s">
        <v>2314</v>
      </c>
      <c r="F31" s="1245"/>
      <c r="G31" s="1245"/>
      <c r="H31" s="142" t="s">
        <v>2663</v>
      </c>
      <c r="I31" s="487"/>
    </row>
    <row r="32" spans="1:9" s="9" customFormat="1" ht="18" customHeight="1">
      <c r="A32" s="731"/>
      <c r="B32" s="1256"/>
      <c r="C32" s="1257"/>
      <c r="D32" s="1257"/>
      <c r="E32" s="1246" t="s">
        <v>2664</v>
      </c>
      <c r="F32" s="1246"/>
      <c r="G32" s="1246"/>
      <c r="H32" s="92" t="s">
        <v>2665</v>
      </c>
      <c r="I32" s="488"/>
    </row>
    <row r="33" spans="1:9" s="9" customFormat="1" ht="18" customHeight="1" thickBot="1">
      <c r="A33" s="731"/>
      <c r="B33" s="1258"/>
      <c r="C33" s="1259"/>
      <c r="D33" s="1259"/>
      <c r="E33" s="1247" t="s">
        <v>2666</v>
      </c>
      <c r="F33" s="1247"/>
      <c r="G33" s="1247"/>
      <c r="H33" s="143" t="s">
        <v>2667</v>
      </c>
      <c r="I33" s="489"/>
    </row>
    <row r="34" spans="1:9" s="9" customFormat="1" ht="18" customHeight="1">
      <c r="A34" s="731"/>
      <c r="B34" s="1248" t="s">
        <v>2494</v>
      </c>
      <c r="C34" s="1249"/>
      <c r="D34" s="1249"/>
      <c r="E34" s="1250" t="s">
        <v>2668</v>
      </c>
      <c r="F34" s="1250"/>
      <c r="G34" s="1250"/>
      <c r="H34" s="43" t="s">
        <v>2669</v>
      </c>
      <c r="I34" s="490"/>
    </row>
    <row r="35" spans="1:9" s="9" customFormat="1" ht="18" customHeight="1" thickBot="1">
      <c r="A35" s="732"/>
      <c r="B35" s="1243"/>
      <c r="C35" s="1244"/>
      <c r="D35" s="1244"/>
      <c r="E35" s="1247" t="s">
        <v>2670</v>
      </c>
      <c r="F35" s="1247"/>
      <c r="G35" s="1247"/>
      <c r="H35" s="143" t="s">
        <v>2671</v>
      </c>
      <c r="I35" s="489"/>
    </row>
    <row r="36" spans="1:9" s="9" customFormat="1" ht="11.25" customHeight="1">
      <c r="A36"/>
      <c r="B36"/>
      <c r="C36"/>
      <c r="D36"/>
      <c r="E36"/>
      <c r="F36"/>
      <c r="G36"/>
      <c r="H36"/>
      <c r="I36"/>
    </row>
    <row r="37" spans="1:9" s="9" customFormat="1" ht="11.25" customHeight="1">
      <c r="A37"/>
      <c r="B37"/>
      <c r="C37"/>
      <c r="D37"/>
      <c r="E37"/>
      <c r="F37"/>
      <c r="G37"/>
      <c r="H37"/>
      <c r="I37"/>
    </row>
    <row r="38" spans="1:9" s="9" customFormat="1" ht="11.25" customHeight="1">
      <c r="A38"/>
      <c r="B38"/>
      <c r="C38"/>
      <c r="D38"/>
      <c r="E38"/>
      <c r="F38"/>
      <c r="G38"/>
      <c r="H38"/>
      <c r="I38"/>
    </row>
    <row r="39" spans="1:9" s="9" customFormat="1" ht="11.25" customHeight="1">
      <c r="A39"/>
      <c r="B39"/>
      <c r="C39"/>
      <c r="D39"/>
      <c r="E39"/>
      <c r="F39"/>
      <c r="G39"/>
      <c r="H39"/>
      <c r="I39"/>
    </row>
    <row r="40" spans="1:9" s="9" customFormat="1" ht="11.25" customHeight="1">
      <c r="A40"/>
      <c r="B40"/>
      <c r="C40"/>
      <c r="D40"/>
      <c r="E40"/>
      <c r="F40"/>
      <c r="G40"/>
      <c r="H40"/>
      <c r="I40"/>
    </row>
    <row r="41" spans="1:9" s="9" customFormat="1" ht="11.25" customHeight="1">
      <c r="A41"/>
      <c r="B41"/>
      <c r="C41"/>
      <c r="D41"/>
      <c r="E41"/>
      <c r="F41"/>
      <c r="G41"/>
      <c r="H41"/>
      <c r="I41"/>
    </row>
    <row r="42" spans="1:9" s="9" customFormat="1" ht="12.75">
      <c r="A42"/>
      <c r="B42"/>
      <c r="C42"/>
      <c r="D42"/>
      <c r="E42"/>
      <c r="F42"/>
      <c r="G42"/>
      <c r="H42"/>
      <c r="I42"/>
    </row>
    <row r="43" spans="1:9" s="9" customFormat="1" ht="11.25" customHeight="1">
      <c r="A43"/>
      <c r="B43"/>
      <c r="C43"/>
      <c r="D43"/>
      <c r="E43"/>
      <c r="F43"/>
      <c r="G43"/>
      <c r="H43"/>
      <c r="I43"/>
    </row>
    <row r="44" spans="1:9" s="9" customFormat="1" ht="11.25" customHeight="1">
      <c r="A44"/>
      <c r="B44"/>
      <c r="C44"/>
      <c r="D44"/>
      <c r="E44"/>
      <c r="F44"/>
      <c r="G44"/>
      <c r="H44"/>
      <c r="I44"/>
    </row>
    <row r="45" spans="1:9" s="9" customFormat="1" ht="11.25" customHeight="1">
      <c r="A45"/>
      <c r="B45"/>
      <c r="C45"/>
      <c r="D45"/>
      <c r="E45"/>
      <c r="F45"/>
      <c r="G45"/>
      <c r="H45"/>
      <c r="I45"/>
    </row>
    <row r="46" spans="1:9" s="9" customFormat="1" ht="11.25" customHeight="1">
      <c r="A46"/>
      <c r="B46"/>
      <c r="C46"/>
      <c r="D46"/>
      <c r="E46"/>
      <c r="F46"/>
      <c r="G46"/>
      <c r="H46"/>
      <c r="I46"/>
    </row>
    <row r="47" spans="1:9" s="9" customFormat="1" ht="11.25" customHeight="1">
      <c r="A47"/>
      <c r="B47"/>
      <c r="C47"/>
      <c r="D47"/>
      <c r="E47"/>
      <c r="F47"/>
      <c r="G47"/>
      <c r="H47"/>
      <c r="I47"/>
    </row>
    <row r="48" spans="1:9" s="9" customFormat="1" ht="11.25" customHeight="1">
      <c r="A48"/>
      <c r="B48"/>
      <c r="C48"/>
      <c r="D48"/>
      <c r="E48"/>
      <c r="F48"/>
      <c r="G48"/>
      <c r="H48"/>
      <c r="I48"/>
    </row>
    <row r="49" spans="1:9" s="9" customFormat="1" ht="11.25" customHeight="1">
      <c r="A49"/>
      <c r="B49"/>
      <c r="C49"/>
      <c r="D49"/>
      <c r="E49"/>
      <c r="F49"/>
      <c r="G49"/>
      <c r="H49"/>
      <c r="I49"/>
    </row>
    <row r="50" spans="1:9" ht="11.25" customHeight="1">
      <c r="A50"/>
      <c r="B50"/>
      <c r="C50"/>
      <c r="D50"/>
      <c r="E50"/>
      <c r="F50"/>
      <c r="G50"/>
      <c r="H50"/>
      <c r="I50"/>
    </row>
    <row r="51" spans="1:9" ht="11.25" customHeight="1">
      <c r="A51"/>
      <c r="B51"/>
      <c r="C51"/>
      <c r="D51"/>
      <c r="E51"/>
      <c r="F51"/>
      <c r="G51"/>
      <c r="H51"/>
      <c r="I51"/>
    </row>
    <row r="52" spans="1:9" ht="11.25" customHeight="1">
      <c r="A52"/>
      <c r="B52"/>
      <c r="C52"/>
      <c r="D52"/>
      <c r="E52"/>
      <c r="F52"/>
      <c r="G52"/>
      <c r="H52"/>
      <c r="I52"/>
    </row>
    <row r="53" spans="1:9" ht="11.25" customHeight="1">
      <c r="A53"/>
      <c r="B53"/>
      <c r="C53"/>
      <c r="D53"/>
      <c r="E53"/>
      <c r="F53"/>
      <c r="G53"/>
      <c r="H53"/>
      <c r="I53"/>
    </row>
    <row r="54" spans="1:9" ht="11.25" customHeight="1">
      <c r="A54"/>
      <c r="B54"/>
      <c r="C54"/>
      <c r="D54"/>
      <c r="E54"/>
      <c r="F54"/>
      <c r="G54"/>
      <c r="H54"/>
      <c r="I54"/>
    </row>
    <row r="55" spans="1:9" ht="11.25" customHeight="1">
      <c r="A55"/>
      <c r="B55"/>
      <c r="C55"/>
      <c r="D55"/>
      <c r="E55"/>
      <c r="F55"/>
      <c r="G55"/>
      <c r="H55"/>
      <c r="I55"/>
    </row>
    <row r="56" spans="1:9" ht="11.25" customHeight="1">
      <c r="A56"/>
      <c r="B56"/>
      <c r="C56"/>
      <c r="D56"/>
      <c r="E56"/>
      <c r="F56"/>
      <c r="G56"/>
      <c r="H56"/>
      <c r="I56"/>
    </row>
    <row r="57" spans="1:9" ht="11.25" customHeight="1">
      <c r="A57"/>
      <c r="B57"/>
      <c r="C57"/>
      <c r="D57"/>
      <c r="E57"/>
      <c r="F57"/>
      <c r="G57"/>
      <c r="H57"/>
      <c r="I57"/>
    </row>
    <row r="58" spans="1:9" ht="11.25" customHeight="1">
      <c r="A58"/>
      <c r="B58"/>
      <c r="C58"/>
      <c r="D58"/>
      <c r="E58"/>
      <c r="F58"/>
      <c r="G58"/>
      <c r="H58"/>
      <c r="I58"/>
    </row>
    <row r="59" spans="1:9" ht="11.25" customHeight="1">
      <c r="A59"/>
      <c r="B59"/>
      <c r="C59"/>
      <c r="D59"/>
      <c r="E59"/>
      <c r="F59"/>
      <c r="G59"/>
      <c r="H59"/>
      <c r="I59"/>
    </row>
    <row r="60" spans="1:9" ht="11.25" customHeight="1">
      <c r="A60"/>
      <c r="B60"/>
      <c r="C60"/>
      <c r="D60"/>
      <c r="E60"/>
      <c r="F60"/>
      <c r="G60"/>
      <c r="H60"/>
      <c r="I60"/>
    </row>
    <row r="61" spans="1:9" ht="13.5" customHeight="1">
      <c r="A61"/>
      <c r="B61"/>
      <c r="C61"/>
      <c r="D61"/>
      <c r="E61"/>
      <c r="F61"/>
      <c r="G61"/>
      <c r="H61"/>
      <c r="I61"/>
    </row>
    <row r="62" spans="1:9" ht="12.75" customHeight="1">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9" ht="12.75">
      <c r="A70"/>
      <c r="B70"/>
      <c r="C70"/>
      <c r="D70"/>
      <c r="E70"/>
      <c r="F70"/>
      <c r="G70"/>
      <c r="H70"/>
      <c r="I70"/>
    </row>
    <row r="71" spans="1:9" ht="12.75">
      <c r="A71"/>
      <c r="B71"/>
      <c r="C71"/>
      <c r="D71"/>
      <c r="E71"/>
      <c r="F71"/>
      <c r="G71"/>
      <c r="H71"/>
      <c r="I71"/>
    </row>
    <row r="72" spans="1:9" ht="12.75">
      <c r="A72"/>
      <c r="B72"/>
      <c r="C72"/>
      <c r="D72"/>
      <c r="E72"/>
      <c r="F72"/>
      <c r="G72"/>
      <c r="H72"/>
      <c r="I72"/>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ustomHeight="1">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3.5" customHeight="1">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sheetData>
  <sheetProtection password="D63C" sheet="1"/>
  <mergeCells count="40">
    <mergeCell ref="E29:G29"/>
    <mergeCell ref="E30:G30"/>
    <mergeCell ref="B31:D33"/>
    <mergeCell ref="E31:G31"/>
    <mergeCell ref="E32:G32"/>
    <mergeCell ref="E33:G33"/>
    <mergeCell ref="B24:D26"/>
    <mergeCell ref="E24:G24"/>
    <mergeCell ref="E25:G25"/>
    <mergeCell ref="E26:G26"/>
    <mergeCell ref="B34:D35"/>
    <mergeCell ref="E34:G34"/>
    <mergeCell ref="E35:G35"/>
    <mergeCell ref="B27:D30"/>
    <mergeCell ref="E27:G27"/>
    <mergeCell ref="E28:G28"/>
    <mergeCell ref="B19:D21"/>
    <mergeCell ref="E19:G19"/>
    <mergeCell ref="E20:G20"/>
    <mergeCell ref="E21:G21"/>
    <mergeCell ref="E22:G22"/>
    <mergeCell ref="E23:G23"/>
    <mergeCell ref="B13:D16"/>
    <mergeCell ref="E13:G13"/>
    <mergeCell ref="E14:G14"/>
    <mergeCell ref="E15:G15"/>
    <mergeCell ref="E16:G16"/>
    <mergeCell ref="B17:D18"/>
    <mergeCell ref="E17:G17"/>
    <mergeCell ref="E18:G18"/>
    <mergeCell ref="A1:G2"/>
    <mergeCell ref="A7:G7"/>
    <mergeCell ref="B22:D23"/>
    <mergeCell ref="A8:A35"/>
    <mergeCell ref="B8:G8"/>
    <mergeCell ref="B9:D12"/>
    <mergeCell ref="E9:G9"/>
    <mergeCell ref="E10:G10"/>
    <mergeCell ref="E11:G11"/>
    <mergeCell ref="E12:G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Estadistica</dc:creator>
  <cp:keywords/>
  <dc:description/>
  <cp:lastModifiedBy>123</cp:lastModifiedBy>
  <cp:lastPrinted>2020-02-05T15:14:21Z</cp:lastPrinted>
  <dcterms:created xsi:type="dcterms:W3CDTF">2009-09-17T22:13:19Z</dcterms:created>
  <dcterms:modified xsi:type="dcterms:W3CDTF">2020-12-17T18:31:28Z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17c5060f-63f7-4bb7-887e-535b31f6eeff</vt:lpwstr>
  </property>
</Properties>
</file>